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D$\"/>
    </mc:Choice>
  </mc:AlternateContent>
  <bookViews>
    <workbookView xWindow="0" yWindow="0" windowWidth="0" windowHeight="0"/>
  </bookViews>
  <sheets>
    <sheet name="Rekapitulace stavby" sheetId="1" r:id="rId1"/>
    <sheet name="1 - Horšov - Odstranění 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Horšov - Odstranění z...'!$C$143:$K$226</definedName>
    <definedName name="_xlnm.Print_Area" localSheetId="1">'1 - Horšov - Odstranění z...'!$C$4:$J$76,'1 - Horšov - Odstranění z...'!$C$131:$J$226</definedName>
    <definedName name="_xlnm.Print_Titles" localSheetId="1">'1 - Horšov - Odstranění z...'!$143:$143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26"/>
  <c r="BH226"/>
  <c r="BG226"/>
  <c r="BF226"/>
  <c r="T226"/>
  <c r="T225"/>
  <c r="R226"/>
  <c r="R225"/>
  <c r="P226"/>
  <c r="P225"/>
  <c r="BI224"/>
  <c r="BH224"/>
  <c r="BG224"/>
  <c r="BF224"/>
  <c r="T224"/>
  <c r="T223"/>
  <c r="R224"/>
  <c r="R223"/>
  <c r="P224"/>
  <c r="P223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7"/>
  <c r="BH217"/>
  <c r="BG217"/>
  <c r="BF217"/>
  <c r="T217"/>
  <c r="T216"/>
  <c r="R217"/>
  <c r="R216"/>
  <c r="P217"/>
  <c r="P216"/>
  <c r="BI214"/>
  <c r="BH214"/>
  <c r="BG214"/>
  <c r="BF214"/>
  <c r="T214"/>
  <c r="T213"/>
  <c r="T212"/>
  <c r="R214"/>
  <c r="R213"/>
  <c r="R212"/>
  <c r="P214"/>
  <c r="P213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F138"/>
  <c r="E136"/>
  <c r="BI123"/>
  <c r="BH123"/>
  <c r="BG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F89"/>
  <c r="E87"/>
  <c r="J24"/>
  <c r="E24"/>
  <c r="J141"/>
  <c r="J23"/>
  <c r="J21"/>
  <c r="E21"/>
  <c r="J91"/>
  <c r="J20"/>
  <c r="J18"/>
  <c r="E18"/>
  <c r="F141"/>
  <c r="J17"/>
  <c r="J15"/>
  <c r="E15"/>
  <c r="F140"/>
  <c r="J14"/>
  <c r="J12"/>
  <c r="J138"/>
  <c r="E7"/>
  <c r="E134"/>
  <c i="1" r="AS94"/>
  <c r="L90"/>
  <c r="AM90"/>
  <c r="AM89"/>
  <c r="L89"/>
  <c r="AM87"/>
  <c r="L87"/>
  <c r="L85"/>
  <c r="L84"/>
  <c i="2" r="J214"/>
  <c r="J208"/>
  <c r="J204"/>
  <c r="J181"/>
  <c r="J170"/>
  <c r="J158"/>
  <c r="BK149"/>
  <c r="J224"/>
  <c r="BK188"/>
  <c r="J182"/>
  <c r="J167"/>
  <c r="BK156"/>
  <c r="J147"/>
  <c r="BK219"/>
  <c r="J198"/>
  <c r="J195"/>
  <c r="BK183"/>
  <c r="J176"/>
  <c r="J161"/>
  <c r="J211"/>
  <c r="BK208"/>
  <c r="BK204"/>
  <c r="BK180"/>
  <c r="BK164"/>
  <c r="J164"/>
  <c r="BK217"/>
  <c r="J207"/>
  <c r="J203"/>
  <c r="J179"/>
  <c r="BK163"/>
  <c r="BK154"/>
  <c r="BK222"/>
  <c r="BK214"/>
  <c r="J184"/>
  <c r="BK176"/>
  <c r="BK161"/>
  <c r="BK157"/>
  <c r="J149"/>
  <c r="J199"/>
  <c r="BK196"/>
  <c r="BK191"/>
  <c r="BK184"/>
  <c r="J180"/>
  <c r="J162"/>
  <c r="J154"/>
  <c r="BK211"/>
  <c r="BK207"/>
  <c r="J191"/>
  <c r="BK178"/>
  <c r="BK159"/>
  <c r="J150"/>
  <c r="BK226"/>
  <c r="J217"/>
  <c r="BK179"/>
  <c r="BK162"/>
  <c r="BK158"/>
  <c r="J148"/>
  <c r="J222"/>
  <c r="J196"/>
  <c r="J188"/>
  <c r="BK182"/>
  <c r="J173"/>
  <c r="J157"/>
  <c r="BK150"/>
  <c r="BK210"/>
  <c r="BK199"/>
  <c r="BK167"/>
  <c r="BK148"/>
  <c r="BK224"/>
  <c r="J210"/>
  <c r="BK203"/>
  <c r="J183"/>
  <c r="BK173"/>
  <c r="J156"/>
  <c r="BK147"/>
  <c r="J219"/>
  <c r="J185"/>
  <c r="BK181"/>
  <c r="BK170"/>
  <c r="J159"/>
  <c r="J155"/>
  <c r="J226"/>
  <c r="BK198"/>
  <c r="BK195"/>
  <c r="BK185"/>
  <c r="J178"/>
  <c r="J163"/>
  <c r="BK155"/>
  <c l="1" r="BK146"/>
  <c r="J146"/>
  <c r="J98"/>
  <c r="BK160"/>
  <c r="J160"/>
  <c r="J100"/>
  <c r="P177"/>
  <c r="BK202"/>
  <c r="J202"/>
  <c r="J106"/>
  <c r="R160"/>
  <c r="BK209"/>
  <c r="J209"/>
  <c r="J107"/>
  <c r="T146"/>
  <c r="P153"/>
  <c r="T153"/>
  <c r="BK177"/>
  <c r="J177"/>
  <c r="J101"/>
  <c r="BK194"/>
  <c r="J194"/>
  <c r="J104"/>
  <c r="T194"/>
  <c r="T189"/>
  <c r="P202"/>
  <c r="P146"/>
  <c r="BK153"/>
  <c r="J153"/>
  <c r="J99"/>
  <c r="R153"/>
  <c r="T177"/>
  <c r="P194"/>
  <c r="P189"/>
  <c r="P197"/>
  <c r="R202"/>
  <c r="T209"/>
  <c r="P160"/>
  <c r="R177"/>
  <c r="BK197"/>
  <c r="J197"/>
  <c r="J105"/>
  <c r="T197"/>
  <c r="P209"/>
  <c r="R146"/>
  <c r="T160"/>
  <c r="R194"/>
  <c r="R189"/>
  <c r="R197"/>
  <c r="T202"/>
  <c r="R209"/>
  <c r="BK190"/>
  <c r="J190"/>
  <c r="J103"/>
  <c r="BK216"/>
  <c r="J216"/>
  <c r="J110"/>
  <c r="BK218"/>
  <c r="J218"/>
  <c r="J111"/>
  <c r="BK221"/>
  <c r="J221"/>
  <c r="J112"/>
  <c r="BK213"/>
  <c r="J213"/>
  <c r="J109"/>
  <c r="BK223"/>
  <c r="J223"/>
  <c r="J113"/>
  <c r="BK225"/>
  <c r="J225"/>
  <c r="J114"/>
  <c r="F38"/>
  <c i="1" r="BC95"/>
  <c r="BC94"/>
  <c r="W32"/>
  <c i="2" r="F37"/>
  <c i="1" r="BB95"/>
  <c r="BB94"/>
  <c r="AX94"/>
  <c i="2" r="F39"/>
  <c i="1" r="BD95"/>
  <c r="BD94"/>
  <c r="W33"/>
  <c i="2" r="E85"/>
  <c r="F91"/>
  <c r="F92"/>
  <c r="J140"/>
  <c r="BE157"/>
  <c r="BE167"/>
  <c r="BE181"/>
  <c r="BE182"/>
  <c r="BE183"/>
  <c r="BE191"/>
  <c r="BE195"/>
  <c r="BE196"/>
  <c r="BE210"/>
  <c r="BE219"/>
  <c r="BE222"/>
  <c r="BE226"/>
  <c r="BE147"/>
  <c r="BE154"/>
  <c r="BE155"/>
  <c r="BE156"/>
  <c r="BE158"/>
  <c r="BE163"/>
  <c r="BE164"/>
  <c r="BE176"/>
  <c r="BE178"/>
  <c r="BE184"/>
  <c r="BE185"/>
  <c r="BE214"/>
  <c r="BE217"/>
  <c r="J89"/>
  <c r="J92"/>
  <c r="BE148"/>
  <c r="BE149"/>
  <c r="BE150"/>
  <c r="BE159"/>
  <c r="BE161"/>
  <c r="BE162"/>
  <c r="BE170"/>
  <c r="BE173"/>
  <c r="BE179"/>
  <c r="BE180"/>
  <c r="BE188"/>
  <c r="BE198"/>
  <c r="BE199"/>
  <c r="BE203"/>
  <c r="BE204"/>
  <c r="BE207"/>
  <c r="BE208"/>
  <c r="BE224"/>
  <c r="BE211"/>
  <c l="1" r="P145"/>
  <c r="P144"/>
  <c i="1" r="AU95"/>
  <c r="AU94"/>
  <c i="2" r="T145"/>
  <c r="T144"/>
  <c r="R145"/>
  <c r="R144"/>
  <c r="BK212"/>
  <c r="J212"/>
  <c r="J108"/>
  <c r="BK189"/>
  <c r="J189"/>
  <c r="J102"/>
  <c r="BK145"/>
  <c r="J145"/>
  <c r="J97"/>
  <c r="J35"/>
  <c i="1" r="AV95"/>
  <c i="2" r="F35"/>
  <c i="1" r="AZ95"/>
  <c r="AZ94"/>
  <c r="AV94"/>
  <c r="AK29"/>
  <c r="AY94"/>
  <c r="W31"/>
  <c i="2" l="1" r="BK144"/>
  <c r="J144"/>
  <c r="J96"/>
  <c r="J30"/>
  <c r="J123"/>
  <c r="J117"/>
  <c r="J125"/>
  <c i="1" r="W29"/>
  <c i="2" l="1" r="BF123"/>
  <c r="F36"/>
  <c i="1" r="BA95"/>
  <c r="BA94"/>
  <c r="AW94"/>
  <c r="AK30"/>
  <c i="2" r="J31"/>
  <c r="J32"/>
  <c i="1" r="AG95"/>
  <c r="AG94"/>
  <c r="AK26"/>
  <c l="1" r="AK35"/>
  <c r="W30"/>
  <c i="2" r="J36"/>
  <c i="1" r="AW95"/>
  <c r="AT95"/>
  <c r="AN95"/>
  <c r="AT94"/>
  <c r="AN94"/>
  <c i="2" l="1" r="J41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<sst xmlns="http://schemas.openxmlformats.org/spreadsheetml/2006/main">
  <si>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</si>
  <si>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</si>
  <si>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</si>
  <si>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</si>
  <si>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{299f2b6d-59a3-41af-9cbc-81538deb4510}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</si>
  <si>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</si>
  <si>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</si>
  <si>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</si>
  <si>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</si>
  <si>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</si>
  <si>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</si>
  <si>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</si>
  <si>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</si>
  <si>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</si>
  <si>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</si>
  <si>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</si>
  <si>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</si>
  <si>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1 - Horšov - Odstranění zemědělské stavby p.č. 1741-17 akt (1)</t>
  </si>
  <si>
    <t>KSO:</t>
  </si>
  <si>
    <t>CC-CZ:</t>
  </si>
  <si>
    <t>Místo:</t>
  </si>
  <si>
    <t xml:space="preserve"> </t>
  </si>
  <si>
    <t>Datum:</t>
  </si>
  <si>
    <t>16. 5. 2025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</si>
  <si>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</si>
  <si>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</si>
  <si>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</si>
  <si>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</si>
  <si>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</si>
  <si>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</si>
  <si>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</si>
  <si>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0,1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</si>
  <si>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</si>
  <si>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</si>
  <si>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</si>
  <si>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</si>
  <si>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</si>
  <si>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</si>
  <si>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</si>
  <si>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</si>
  <si>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</si>
  <si>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</si>
  <si>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</si>
  <si>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</si>
  <si>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</si>
  <si>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</si>
  <si>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</si>
  <si>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</si>
  <si>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</si>
  <si>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</si>
  <si>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</si>
  <si>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</si>
  <si>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</si>
  <si>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</si>
  <si>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</si>
  <si>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</si>
  <si>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</si>
  <si>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</si>
  <si>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</si>
  <si>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</si>
  <si>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</si>
  <si>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</si>
  <si>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</si>
  <si>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</si>
  <si>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</si>
  <si>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</si>
  <si>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</si>
  <si>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</si>
  <si>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</si>
  <si>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</si>
  <si>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</si>
  <si>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</si>
  <si>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</si>
  <si>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</si>
  <si>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</si>
  <si>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</si>
  <si>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</si>
  <si>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</si>
  <si>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</si>
  <si>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Horšov - Odstranění z...</t>
  </si>
  <si>
    <t>STA</t>
  </si>
  <si>
    <t>{dfdb1683-2a0b-4eeb-a805-2a9a1f4ec4e8}</t>
  </si>
  <si>
    <t>2</t>
  </si>
  <si>
    <t>KRYCÍ LIST SOUPISU PRACÍ</t>
  </si>
  <si>
    <t>Objekt:</t>
  </si>
  <si>
    <t>1 - Horšov - Odstranění z...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</si>
  <si>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</si>
  <si>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</si>
  <si>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</si>
  <si>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</si>
  <si>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</si>
  <si>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</si>
  <si>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</si>
  <si>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</si>
  <si>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</si>
  <si>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</si>
  <si>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</si>
  <si>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</si>
  <si>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</si>
  <si>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</si>
  <si>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</si>
  <si>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</si>
  <si>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</si>
  <si>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</si>
  <si>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</si>
  <si>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</si>
  <si>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</si>
  <si>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</si>
  <si>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</si>
  <si>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</si>
  <si>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</si>
  <si>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</si>
  <si>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</si>
  <si>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</si>
  <si>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</si>
  <si>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</si>
  <si>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</si>
  <si>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</si>
  <si>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</si>
  <si>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</si>
  <si>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</si>
  <si>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</si>
  <si>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</si>
  <si>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</si>
  <si>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</si>
  <si>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</si>
  <si>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</si>
  <si>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</si>
  <si>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</si>
  <si>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</si>
  <si>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</si>
  <si>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</si>
  <si>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</si>
  <si>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</si>
  <si>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</si>
  <si>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</si>
  <si>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</si>
  <si>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</si>
  <si>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</si>
  <si>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111251103R</t>
  </si>
  <si>
    <t>Odstranění křovin a stromů průměru kmene do 100 mm i s kořeny sklonu terénu do 1:5 z celkové plochy přes 500 m2 strojně i ručně</t>
  </si>
  <si>
    <t>m2</t>
  </si>
  <si>
    <t>4</t>
  </si>
  <si>
    <t>1750102771</t>
  </si>
  <si>
    <t>112155311R</t>
  </si>
  <si>
    <t>Štěpkování keřového porostu středně hustého s naložením a uložením v místě stavby</t>
  </si>
  <si>
    <t>1220715012</t>
  </si>
  <si>
    <t>3</t>
  </si>
  <si>
    <t>114203103</t>
  </si>
  <si>
    <t>Rozebrání dlažeb z lomového kamene nebo betonových tvárnic do cementové malty</t>
  </si>
  <si>
    <t>m3</t>
  </si>
  <si>
    <t>181951116R</t>
  </si>
  <si>
    <t>Úprava pláně s použitím cihelného recyklátu se zhutněním strojně</t>
  </si>
  <si>
    <t>-186016218</t>
  </si>
  <si>
    <t>VV</t>
  </si>
  <si>
    <t>(70*30)*1,25</t>
  </si>
  <si>
    <t>Součet</t>
  </si>
  <si>
    <t>8</t>
  </si>
  <si>
    <t>Vedení trubní dálková a přípojná</t>
  </si>
  <si>
    <t>5</t>
  </si>
  <si>
    <t>893410101</t>
  </si>
  <si>
    <t>Osazení vodoměrné šachty z betonových dílců nepojížděné pl do 1,5 m2 šachtové dno</t>
  </si>
  <si>
    <t>kus</t>
  </si>
  <si>
    <t>1375738255</t>
  </si>
  <si>
    <t>6</t>
  </si>
  <si>
    <t>M</t>
  </si>
  <si>
    <t>CSB.0077467.URS</t>
  </si>
  <si>
    <t>Dno pro vodoměrnou šachtu DN 1200 x 900, výška 500 mm, t 80 mm, B125</t>
  </si>
  <si>
    <t>1145811800</t>
  </si>
  <si>
    <t>7</t>
  </si>
  <si>
    <t>893410102</t>
  </si>
  <si>
    <t>Osazení vodoměrné šachty z betonových dílců nepojížděné pl do 1,5 m2 šachtová skruž výšky 500 mm</t>
  </si>
  <si>
    <t>1155630976</t>
  </si>
  <si>
    <t>CSB.0075301.URS</t>
  </si>
  <si>
    <t>Skruž šachtová se stupadly DN 1200, výška 500, t 150 mm</t>
  </si>
  <si>
    <t>18785835</t>
  </si>
  <si>
    <t>9</t>
  </si>
  <si>
    <t>893410103</t>
  </si>
  <si>
    <t>Osazení vodoměrné šachty z betonových dílců nepojížděné pl do 1,5 m2 zákrytová deska</t>
  </si>
  <si>
    <t>1515602199</t>
  </si>
  <si>
    <t>10</t>
  </si>
  <si>
    <t>CSB.0075291.URS</t>
  </si>
  <si>
    <t>Zákrytová deska 1000/625 XA3, třída zatížení D400</t>
  </si>
  <si>
    <t>-1658681364</t>
  </si>
  <si>
    <t>Ostatní konstrukce a práce, bourání</t>
  </si>
  <si>
    <t>11</t>
  </si>
  <si>
    <t>941211111</t>
  </si>
  <si>
    <t>Montáž lešení řadového rámového lehkého zatížení do 200 kg/m2 š do 0,9 m v do 10 m</t>
  </si>
  <si>
    <t>941211211</t>
  </si>
  <si>
    <t>Příplatek k lešení řadovému rámovému lehkému š 0,9 m v do 25 m za první a ZKD den použití</t>
  </si>
  <si>
    <t>13</t>
  </si>
  <si>
    <t>941211811</t>
  </si>
  <si>
    <t>Demontáž lešení řadového rámového lehkého zatížení do 200 kg/m2 š do 0,9 m v do 10 m</t>
  </si>
  <si>
    <t>14</t>
  </si>
  <si>
    <t>961044111R</t>
  </si>
  <si>
    <t>Bourání základů z betonu prostého a beton. mazanin</t>
  </si>
  <si>
    <t>1098,77/2,45</t>
  </si>
  <si>
    <t>15</t>
  </si>
  <si>
    <t>962032231R1</t>
  </si>
  <si>
    <t>Bourání zdiva z cihel pálených nebo vápenopískových na MV nebo MVC přes 1 m3</t>
  </si>
  <si>
    <t>15,3*3*0,3*6</t>
  </si>
  <si>
    <t>16</t>
  </si>
  <si>
    <t>962032231R2</t>
  </si>
  <si>
    <t>Bourání zdiva z cihel pálených nebo vápenopískových na MV nebo MVC vč. ŽB věnce</t>
  </si>
  <si>
    <t>0,9*0,3*(58,5+58,5-0,8+15,3-2,6+15,3-2,6)</t>
  </si>
  <si>
    <t>17</t>
  </si>
  <si>
    <t>966008212</t>
  </si>
  <si>
    <t>Bourání odvodňovacího žlabu z betonových příkopových tvárnic š do 800 mm</t>
  </si>
  <si>
    <t>m</t>
  </si>
  <si>
    <t>58,5+58,5</t>
  </si>
  <si>
    <t>18</t>
  </si>
  <si>
    <t>968062559R</t>
  </si>
  <si>
    <t>Vybourání výplní otvorů</t>
  </si>
  <si>
    <t>997</t>
  </si>
  <si>
    <t>Doprava suti a vybouraných hmot</t>
  </si>
  <si>
    <t>19</t>
  </si>
  <si>
    <t>997006007R</t>
  </si>
  <si>
    <t>Drcení stavebního odpadu z demolic ze zdiva z betonu železového s dopravou do 100 m a naložením; pro zásyp rýh vč. provedení</t>
  </si>
  <si>
    <t>t</t>
  </si>
  <si>
    <t>22</t>
  </si>
  <si>
    <t>20</t>
  </si>
  <si>
    <t>997013803</t>
  </si>
  <si>
    <t>Poplatek za uložení na skládce (skládkovné) stavebního odpadu cihelného kód odpadu 170 102</t>
  </si>
  <si>
    <t>30</t>
  </si>
  <si>
    <t>997013804</t>
  </si>
  <si>
    <t>Poplatek za uložení na skládce (skládkovné) stavebního odpadu ze skla kód odpadu 170 202</t>
  </si>
  <si>
    <t>32</t>
  </si>
  <si>
    <t>997013807</t>
  </si>
  <si>
    <t>Poplatek za uložení na skládce (skládkovné) stavebního odpadu keramického kód odpadu 170 103</t>
  </si>
  <si>
    <t>34</t>
  </si>
  <si>
    <t>23</t>
  </si>
  <si>
    <t>997013809</t>
  </si>
  <si>
    <t>Poplatek za uložení na skládce (skládkovné) stavebního odpadu ze směsí nebo oddělených frakcí betonu, cihel a keramických výrobků kód odpadu 170 107</t>
  </si>
  <si>
    <t>36</t>
  </si>
  <si>
    <t>24</t>
  </si>
  <si>
    <t>997013811</t>
  </si>
  <si>
    <t>Poplatek za uložení na skládce (skládkovné) stavebního odpadu dřevěného kód odpadu 170 201</t>
  </si>
  <si>
    <t>38</t>
  </si>
  <si>
    <t>25</t>
  </si>
  <si>
    <t>997013821</t>
  </si>
  <si>
    <t>Poplatek za uložení na skládce (skládkovné) stavebního odpadu s obsahem azbestu kód odpadu 170 605</t>
  </si>
  <si>
    <t>40</t>
  </si>
  <si>
    <t>26</t>
  </si>
  <si>
    <t>997013831</t>
  </si>
  <si>
    <t>Poplatek za uložení na skládce (skládkovné) stavebního odpadu směsného kód odpadu 170 904</t>
  </si>
  <si>
    <t>42</t>
  </si>
  <si>
    <t>17,42</t>
  </si>
  <si>
    <t>27</t>
  </si>
  <si>
    <t>997223845</t>
  </si>
  <si>
    <t>Poplatek za uložení na skládce (skládkovné) odpadu asfaltového bez dehtu kód odpadu 170 302</t>
  </si>
  <si>
    <t>44</t>
  </si>
  <si>
    <t>PSV</t>
  </si>
  <si>
    <t>Práce a dodávky PSV</t>
  </si>
  <si>
    <t>711</t>
  </si>
  <si>
    <t>Izolace proti vodě, vlhkosti a plynům</t>
  </si>
  <si>
    <t>28</t>
  </si>
  <si>
    <t>711131811</t>
  </si>
  <si>
    <t>Odstranění izolace proti zemní vlhkosti vodorovné</t>
  </si>
  <si>
    <t>46</t>
  </si>
  <si>
    <t>58,5*15</t>
  </si>
  <si>
    <t>722</t>
  </si>
  <si>
    <t>Zdravotechnika - vnitřní vodovod</t>
  </si>
  <si>
    <t>29</t>
  </si>
  <si>
    <t>722270101R</t>
  </si>
  <si>
    <t>Odpojení objektu od zdroje vody</t>
  </si>
  <si>
    <t>soubor</t>
  </si>
  <si>
    <t>48</t>
  </si>
  <si>
    <t>722270102R</t>
  </si>
  <si>
    <t>Zabetonování přívodu vody z objektu do jímek</t>
  </si>
  <si>
    <t>50</t>
  </si>
  <si>
    <t>762</t>
  </si>
  <si>
    <t>Konstrukce tesařské</t>
  </si>
  <si>
    <t>31</t>
  </si>
  <si>
    <t>762331822R</t>
  </si>
  <si>
    <t>Demontáž vázaných kcí krovů k dalšímu použití z hranolů průřezové plochy do 224 cm2</t>
  </si>
  <si>
    <t>52</t>
  </si>
  <si>
    <t>762431818R</t>
  </si>
  <si>
    <t>Demontáž obložení stěn z desek dřevovláknitých desek s obsahem azbestu</t>
  </si>
  <si>
    <t>54</t>
  </si>
  <si>
    <t>2,1*(58,5+58,5-0,8)+(2*3,4*15,3)-(2*(2,5-0,9)*1,6)-38*0,88*1,15</t>
  </si>
  <si>
    <t>764</t>
  </si>
  <si>
    <t>Konstrukce klempířské</t>
  </si>
  <si>
    <t>33</t>
  </si>
  <si>
    <t>764001831</t>
  </si>
  <si>
    <t>Demontáž krytiny z taškových tabulí do suti</t>
  </si>
  <si>
    <t>56</t>
  </si>
  <si>
    <t>764002851</t>
  </si>
  <si>
    <t>Demontáž oplechování parapetů do suti</t>
  </si>
  <si>
    <t>58</t>
  </si>
  <si>
    <t>58,5+58,5-0,8+15,3-2,6+15,3-2,6</t>
  </si>
  <si>
    <t>35</t>
  </si>
  <si>
    <t>764004801</t>
  </si>
  <si>
    <t>Demontáž podokapního žlabu do suti</t>
  </si>
  <si>
    <t>60</t>
  </si>
  <si>
    <t>764004861</t>
  </si>
  <si>
    <t>Demontáž svodu do suti</t>
  </si>
  <si>
    <t>62</t>
  </si>
  <si>
    <t>767</t>
  </si>
  <si>
    <t>Konstrukce zámečnické</t>
  </si>
  <si>
    <t>37</t>
  </si>
  <si>
    <t>767193801R</t>
  </si>
  <si>
    <t>Demontáž větracích komínků - ventilační jednotka</t>
  </si>
  <si>
    <t>64</t>
  </si>
  <si>
    <t>981332111</t>
  </si>
  <si>
    <t>Demolice ocelových konstrukcí hal, technologických zařízení apod.</t>
  </si>
  <si>
    <t>254434416</t>
  </si>
  <si>
    <t>Vedlejší rozpočtové náklady</t>
  </si>
  <si>
    <t>VRN1</t>
  </si>
  <si>
    <t>Průzkumné, zeměměřičské a projektové práce</t>
  </si>
  <si>
    <t>39</t>
  </si>
  <si>
    <t>010001000</t>
  </si>
  <si>
    <t>Průzkumné, geodetické a projektové práce</t>
  </si>
  <si>
    <t>68</t>
  </si>
  <si>
    <t>P</t>
  </si>
  <si>
    <t>Poznámka k položce:_x000d_
Poznámka k položce: Vytyčení inženýrských sítí</t>
  </si>
  <si>
    <t>VRN3</t>
  </si>
  <si>
    <t>030001000</t>
  </si>
  <si>
    <t>70</t>
  </si>
  <si>
    <t>VRN4</t>
  </si>
  <si>
    <t>Inženýrská činnost</t>
  </si>
  <si>
    <t>41</t>
  </si>
  <si>
    <t>040001000</t>
  </si>
  <si>
    <t>1024</t>
  </si>
  <si>
    <t>1501726363</t>
  </si>
  <si>
    <t>Poznámka k položce:_x000d_
"Projednání povolení práce s azbestem na příslušné Hygienické stanici a zajištění všech potřebných dokladů souvisejících"</t>
  </si>
  <si>
    <t>VRN6</t>
  </si>
  <si>
    <t>060001000R</t>
  </si>
  <si>
    <t>Náklady na manipulaci s azbestem dle legislativních předpisů</t>
  </si>
  <si>
    <t>72</t>
  </si>
  <si>
    <t>VRN7</t>
  </si>
  <si>
    <t>43</t>
  </si>
  <si>
    <t>070001000R</t>
  </si>
  <si>
    <t>Opatření k zajištění zásad organizace výstavby</t>
  </si>
  <si>
    <t>74</t>
  </si>
  <si>
    <t>VRN9</t>
  </si>
  <si>
    <t>090001000R</t>
  </si>
  <si>
    <t>Ostatní náklady vyplývající ze složky E-dokladová část</t>
  </si>
  <si>
    <t>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</si>
</sst>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30</v>
      </c>
      <c r="AK19" s="30" t="s">
        <v>25</v>
      </c>
      <c r="AN19" s="25" t="s">
        <v>1</v>
      </c>
      <c r="AR19" s="20"/>
      <c r="BE19" s="29"/>
      <c r="BS19" s="17" t="s">
        <v>31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33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ROUNDUP(AG94,2)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38</v>
      </c>
      <c r="E29" s="3"/>
      <c r="F29" s="30" t="s">
        <v>39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ROUNDUP(AZ94,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ROUNDUP(AV94,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40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ROUNDUP(BA94,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ROUNDUP(AW94,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41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ROUNDUP(BB94,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42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ROUNDUP(BC94,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43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ROUNDUP(BD94,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49</v>
      </c>
      <c r="AI60" s="39"/>
      <c r="AJ60" s="39"/>
      <c r="AK60" s="39"/>
      <c r="AL60" s="39"/>
      <c r="AM60" s="56" t="s">
        <v>50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52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49</v>
      </c>
      <c r="AI75" s="39"/>
      <c r="AJ75" s="39"/>
      <c r="AK75" s="39"/>
      <c r="AL75" s="39"/>
      <c r="AM75" s="56" t="s">
        <v>50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1 - Horšov - Odstranění zemědělské stavby p.č. 1741-17 akt (1)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16. 5. 2025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54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30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55</v>
      </c>
      <c r="D92" s="78"/>
      <c r="E92" s="78"/>
      <c r="F92" s="78"/>
      <c r="G92" s="78"/>
      <c r="H92" s="79"/>
      <c r="I92" s="80" t="s">
        <v>56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57</v>
      </c>
      <c r="AH92" s="78"/>
      <c r="AI92" s="78"/>
      <c r="AJ92" s="78"/>
      <c r="AK92" s="78"/>
      <c r="AL92" s="78"/>
      <c r="AM92" s="78"/>
      <c r="AN92" s="80" t="s">
        <v>58</v>
      </c>
      <c r="AO92" s="78"/>
      <c r="AP92" s="82"/>
      <c r="AQ92" s="83" t="s">
        <v>59</v>
      </c>
      <c r="AR92" s="37"/>
      <c r="AS92" s="84" t="s">
        <v>60</v>
      </c>
      <c r="AT92" s="85" t="s">
        <v>61</v>
      </c>
      <c r="AU92" s="85" t="s">
        <v>62</v>
      </c>
      <c r="AV92" s="85" t="s">
        <v>63</v>
      </c>
      <c r="AW92" s="85" t="s">
        <v>64</v>
      </c>
      <c r="AX92" s="85" t="s">
        <v>65</v>
      </c>
      <c r="AY92" s="85" t="s">
        <v>66</v>
      </c>
      <c r="AZ92" s="85" t="s">
        <v>67</v>
      </c>
      <c r="BA92" s="85" t="s">
        <v>68</v>
      </c>
      <c r="BB92" s="85" t="s">
        <v>69</v>
      </c>
      <c r="BC92" s="85" t="s">
        <v>70</v>
      </c>
      <c r="BD92" s="86" t="s">
        <v>71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72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ROUNDUP(AG95,2)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ROUNDUP(AS95,2)</f>
        <v>0</v>
      </c>
      <c r="AT94" s="97">
        <f>ROUNDUP(SUM(AV94:AW94),1)</f>
        <v>0</v>
      </c>
      <c r="AU94" s="98">
        <f>ROUNDUP(AU95,5)</f>
        <v>0</v>
      </c>
      <c r="AV94" s="97">
        <f>ROUNDUP(AZ94*L29,1)</f>
        <v>0</v>
      </c>
      <c r="AW94" s="97">
        <f>ROUNDUP(BA94*L30,1)</f>
        <v>0</v>
      </c>
      <c r="AX94" s="97">
        <f>ROUNDUP(BB94*L29,1)</f>
        <v>0</v>
      </c>
      <c r="AY94" s="97">
        <f>ROUNDUP(BC94*L30,1)</f>
        <v>0</v>
      </c>
      <c r="AZ94" s="97">
        <f>ROUNDUP(AZ95,2)</f>
        <v>0</v>
      </c>
      <c r="BA94" s="97">
        <f>ROUNDUP(BA95,2)</f>
        <v>0</v>
      </c>
      <c r="BB94" s="97">
        <f>ROUNDUP(BB95,2)</f>
        <v>0</v>
      </c>
      <c r="BC94" s="97">
        <f>ROUNDUP(BC95,2)</f>
        <v>0</v>
      </c>
      <c r="BD94" s="99">
        <f>ROUNDUP(BD95,2)</f>
        <v>0</v>
      </c>
      <c r="BE94" s="6"/>
      <c r="BS94" s="100" t="s">
        <v>73</v>
      </c>
      <c r="BT94" s="100" t="s">
        <v>74</v>
      </c>
      <c r="BU94" s="101" t="s">
        <v>75</v>
      </c>
      <c r="BV94" s="100" t="s">
        <v>14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'1 - Horšov - Odstranění z...'!J32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ROUNDUP(SUM(AV95:AW95),1)</f>
        <v>0</v>
      </c>
      <c r="AU95" s="111">
        <f>'1 - Horšov - Odstranění z...'!P144</f>
        <v>0</v>
      </c>
      <c r="AV95" s="110">
        <f>'1 - Horšov - Odstranění z...'!J35</f>
        <v>0</v>
      </c>
      <c r="AW95" s="110">
        <f>'1 - Horšov - Odstranění z...'!J36</f>
        <v>0</v>
      </c>
      <c r="AX95" s="110">
        <f>'1 - Horšov - Odstranění z...'!J37</f>
        <v>0</v>
      </c>
      <c r="AY95" s="110">
        <f>'1 - Horšov - Odstranění z...'!J38</f>
        <v>0</v>
      </c>
      <c r="AZ95" s="110">
        <f>'1 - Horšov - Odstranění z...'!F35</f>
        <v>0</v>
      </c>
      <c r="BA95" s="110">
        <f>'1 - Horšov - Odstranění z...'!F36</f>
        <v>0</v>
      </c>
      <c r="BB95" s="110">
        <f>'1 - Horšov - Odstranění z...'!F37</f>
        <v>0</v>
      </c>
      <c r="BC95" s="110">
        <f>'1 - Horšov - Odstranění z...'!F38</f>
        <v>0</v>
      </c>
      <c r="BD95" s="112">
        <f>'1 - Horšov - Odstranění z...'!F39</f>
        <v>0</v>
      </c>
      <c r="BE95" s="7"/>
      <c r="BT95" s="113" t="s">
        <v>78</v>
      </c>
      <c r="BV95" s="113" t="s">
        <v>14</v>
      </c>
      <c r="BW95" s="113" t="s">
        <v>81</v>
      </c>
      <c r="BX95" s="113" t="s">
        <v>4</v>
      </c>
      <c r="CL95" s="113" t="s">
        <v>1</v>
      </c>
      <c r="CM95" s="113" t="s">
        <v>82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Horšov - Odstranění 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83</v>
      </c>
      <c r="L4" s="20"/>
      <c r="M4" s="114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5" t="str">
        <f>'Rekapitulace stavby'!K6</f>
        <v>1 - Horšov - Odstranění zemědělské stavby p.č. 1741-17 akt (1)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84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16. 5. 2025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30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33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6"/>
      <c r="B27" s="117"/>
      <c r="C27" s="116"/>
      <c r="D27" s="116"/>
      <c r="E27" s="34" t="s">
        <v>1</v>
      </c>
      <c r="F27" s="34"/>
      <c r="G27" s="34"/>
      <c r="H27" s="3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25" t="s">
        <v>86</v>
      </c>
      <c r="E30" s="36"/>
      <c r="F30" s="36"/>
      <c r="G30" s="36"/>
      <c r="H30" s="36"/>
      <c r="I30" s="36"/>
      <c r="J30" s="119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20" t="s">
        <v>87</v>
      </c>
      <c r="E31" s="36"/>
      <c r="F31" s="36"/>
      <c r="G31" s="36"/>
      <c r="H31" s="36"/>
      <c r="I31" s="36"/>
      <c r="J31" s="119">
        <f>J117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21" t="s">
        <v>34</v>
      </c>
      <c r="E32" s="36"/>
      <c r="F32" s="36"/>
      <c r="G32" s="36"/>
      <c r="H32" s="36"/>
      <c r="I32" s="36"/>
      <c r="J32" s="94">
        <f>ROUNDUP(J30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36</v>
      </c>
      <c r="G34" s="36"/>
      <c r="H34" s="36"/>
      <c r="I34" s="41" t="s">
        <v>35</v>
      </c>
      <c r="J34" s="41" t="s">
        <v>37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22" t="s">
        <v>38</v>
      </c>
      <c r="E35" s="30" t="s">
        <v>39</v>
      </c>
      <c r="F35" s="123">
        <f>ROUNDUP((SUM(BE117:BE124) + SUM(BE144:BE226)),  2)</f>
        <v>0</v>
      </c>
      <c r="G35" s="36"/>
      <c r="H35" s="36"/>
      <c r="I35" s="124">
        <v>0.20999999999999999</v>
      </c>
      <c r="J35" s="123">
        <f>ROUNDUP(((SUM(BE117:BE124) + SUM(BE144:BE226))*I35),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40</v>
      </c>
      <c r="F36" s="123">
        <f>ROUNDUP((SUM(BF117:BF124) + SUM(BF144:BF226)),  2)</f>
        <v>0</v>
      </c>
      <c r="G36" s="36"/>
      <c r="H36" s="36"/>
      <c r="I36" s="124">
        <v>0.12</v>
      </c>
      <c r="J36" s="123">
        <f>ROUNDUP(((SUM(BF117:BF124) + SUM(BF144:BF226))*I36),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41</v>
      </c>
      <c r="F37" s="123">
        <f>ROUNDUP((SUM(BG117:BG124) + SUM(BG144:BG226)),  2)</f>
        <v>0</v>
      </c>
      <c r="G37" s="36"/>
      <c r="H37" s="36"/>
      <c r="I37" s="124">
        <v>0.20999999999999999</v>
      </c>
      <c r="J37" s="12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42</v>
      </c>
      <c r="F38" s="123">
        <f>ROUNDUP((SUM(BH117:BH124) + SUM(BH144:BH226)),  2)</f>
        <v>0</v>
      </c>
      <c r="G38" s="36"/>
      <c r="H38" s="36"/>
      <c r="I38" s="124">
        <v>0.12</v>
      </c>
      <c r="J38" s="12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43</v>
      </c>
      <c r="F39" s="123">
        <f>ROUNDUP((SUM(BI117:BI124) + SUM(BI144:BI226)),  2)</f>
        <v>0</v>
      </c>
      <c r="G39" s="36"/>
      <c r="H39" s="36"/>
      <c r="I39" s="124">
        <v>0</v>
      </c>
      <c r="J39" s="12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25"/>
      <c r="D41" s="126" t="s">
        <v>44</v>
      </c>
      <c r="E41" s="79"/>
      <c r="F41" s="79"/>
      <c r="G41" s="127" t="s">
        <v>45</v>
      </c>
      <c r="H41" s="128" t="s">
        <v>46</v>
      </c>
      <c r="I41" s="79"/>
      <c r="J41" s="129">
        <f>SUM(J32:J39)</f>
        <v>0</v>
      </c>
      <c r="K41" s="13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47</v>
      </c>
      <c r="E50" s="55"/>
      <c r="F50" s="55"/>
      <c r="G50" s="54" t="s">
        <v>48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49</v>
      </c>
      <c r="E61" s="39"/>
      <c r="F61" s="131" t="s">
        <v>50</v>
      </c>
      <c r="G61" s="56" t="s">
        <v>49</v>
      </c>
      <c r="H61" s="39"/>
      <c r="I61" s="39"/>
      <c r="J61" s="132" t="s">
        <v>50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51</v>
      </c>
      <c r="E65" s="57"/>
      <c r="F65" s="57"/>
      <c r="G65" s="54" t="s">
        <v>52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49</v>
      </c>
      <c r="E76" s="39"/>
      <c r="F76" s="131" t="s">
        <v>50</v>
      </c>
      <c r="G76" s="56" t="s">
        <v>49</v>
      </c>
      <c r="H76" s="39"/>
      <c r="I76" s="39"/>
      <c r="J76" s="132" t="s">
        <v>50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88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16.5" customHeight="1">
      <c r="A85" s="36"/>
      <c r="B85" s="37"/>
      <c r="C85" s="36"/>
      <c r="D85" s="36"/>
      <c r="E85" s="115" t="str">
        <f>E7</f>
        <v>1 - Horšov - Odstranění zemědělské stavby p.č. 1741-17 akt (1)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12" customHeight="1">
      <c r="A86" s="36"/>
      <c r="B86" s="37"/>
      <c r="C86" s="30" t="s">
        <v>84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6.5" customHeight="1">
      <c r="A87" s="36"/>
      <c r="B87" s="37"/>
      <c r="C87" s="36"/>
      <c r="D87" s="36"/>
      <c r="E87" s="65" t="str">
        <f>E9</f>
        <v>1 - Horšov - Odstranění z...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16. 5. 2025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30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9.28" customHeight="1">
      <c r="A94" s="36"/>
      <c r="B94" s="37"/>
      <c r="C94" s="133" t="s">
        <v>89</v>
      </c>
      <c r="D94" s="125"/>
      <c r="E94" s="125"/>
      <c r="F94" s="125"/>
      <c r="G94" s="125"/>
      <c r="H94" s="125"/>
      <c r="I94" s="125"/>
      <c r="J94" s="134" t="s">
        <v>90</v>
      </c>
      <c r="K94" s="12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2.8" customHeight="1">
      <c r="A96" s="36"/>
      <c r="B96" s="37"/>
      <c r="C96" s="135" t="s">
        <v>91</v>
      </c>
      <c r="D96" s="36"/>
      <c r="E96" s="36"/>
      <c r="F96" s="36"/>
      <c r="G96" s="36"/>
      <c r="H96" s="36"/>
      <c r="I96" s="36"/>
      <c r="J96" s="94">
        <f>J144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92</v>
      </c>
    </row>
    <row r="97" hidden="1" s="9" customFormat="1" ht="24.96" customHeight="1">
      <c r="A97" s="9"/>
      <c r="B97" s="136"/>
      <c r="C97" s="9"/>
      <c r="D97" s="137" t="s">
        <v>93</v>
      </c>
      <c r="E97" s="138"/>
      <c r="F97" s="138"/>
      <c r="G97" s="138"/>
      <c r="H97" s="138"/>
      <c r="I97" s="138"/>
      <c r="J97" s="139">
        <f>J145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0"/>
      <c r="C98" s="10"/>
      <c r="D98" s="141" t="s">
        <v>94</v>
      </c>
      <c r="E98" s="142"/>
      <c r="F98" s="142"/>
      <c r="G98" s="142"/>
      <c r="H98" s="142"/>
      <c r="I98" s="142"/>
      <c r="J98" s="143">
        <f>J146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0"/>
      <c r="C99" s="10"/>
      <c r="D99" s="141" t="s">
        <v>95</v>
      </c>
      <c r="E99" s="142"/>
      <c r="F99" s="142"/>
      <c r="G99" s="142"/>
      <c r="H99" s="142"/>
      <c r="I99" s="142"/>
      <c r="J99" s="143">
        <f>J153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0"/>
      <c r="C100" s="10"/>
      <c r="D100" s="141" t="s">
        <v>96</v>
      </c>
      <c r="E100" s="142"/>
      <c r="F100" s="142"/>
      <c r="G100" s="142"/>
      <c r="H100" s="142"/>
      <c r="I100" s="142"/>
      <c r="J100" s="143">
        <f>J160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0"/>
      <c r="C101" s="10"/>
      <c r="D101" s="141" t="s">
        <v>97</v>
      </c>
      <c r="E101" s="142"/>
      <c r="F101" s="142"/>
      <c r="G101" s="142"/>
      <c r="H101" s="142"/>
      <c r="I101" s="142"/>
      <c r="J101" s="143">
        <f>J177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36"/>
      <c r="C102" s="9"/>
      <c r="D102" s="137" t="s">
        <v>98</v>
      </c>
      <c r="E102" s="138"/>
      <c r="F102" s="138"/>
      <c r="G102" s="138"/>
      <c r="H102" s="138"/>
      <c r="I102" s="138"/>
      <c r="J102" s="139">
        <f>J189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40"/>
      <c r="C103" s="10"/>
      <c r="D103" s="141" t="s">
        <v>99</v>
      </c>
      <c r="E103" s="142"/>
      <c r="F103" s="142"/>
      <c r="G103" s="142"/>
      <c r="H103" s="142"/>
      <c r="I103" s="142"/>
      <c r="J103" s="143">
        <f>J190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0"/>
      <c r="C104" s="10"/>
      <c r="D104" s="141" t="s">
        <v>100</v>
      </c>
      <c r="E104" s="142"/>
      <c r="F104" s="142"/>
      <c r="G104" s="142"/>
      <c r="H104" s="142"/>
      <c r="I104" s="142"/>
      <c r="J104" s="143">
        <f>J194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0"/>
      <c r="C105" s="10"/>
      <c r="D105" s="141" t="s">
        <v>101</v>
      </c>
      <c r="E105" s="142"/>
      <c r="F105" s="142"/>
      <c r="G105" s="142"/>
      <c r="H105" s="142"/>
      <c r="I105" s="142"/>
      <c r="J105" s="143">
        <f>J197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40"/>
      <c r="C106" s="10"/>
      <c r="D106" s="141" t="s">
        <v>102</v>
      </c>
      <c r="E106" s="142"/>
      <c r="F106" s="142"/>
      <c r="G106" s="142"/>
      <c r="H106" s="142"/>
      <c r="I106" s="142"/>
      <c r="J106" s="143">
        <f>J202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0"/>
      <c r="C107" s="10"/>
      <c r="D107" s="141" t="s">
        <v>103</v>
      </c>
      <c r="E107" s="142"/>
      <c r="F107" s="142"/>
      <c r="G107" s="142"/>
      <c r="H107" s="142"/>
      <c r="I107" s="142"/>
      <c r="J107" s="143">
        <f>J209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36"/>
      <c r="C108" s="9"/>
      <c r="D108" s="137" t="s">
        <v>104</v>
      </c>
      <c r="E108" s="138"/>
      <c r="F108" s="138"/>
      <c r="G108" s="138"/>
      <c r="H108" s="138"/>
      <c r="I108" s="138"/>
      <c r="J108" s="139">
        <f>J212</f>
        <v>0</v>
      </c>
      <c r="K108" s="9"/>
      <c r="L108" s="13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40"/>
      <c r="C109" s="10"/>
      <c r="D109" s="141" t="s">
        <v>105</v>
      </c>
      <c r="E109" s="142"/>
      <c r="F109" s="142"/>
      <c r="G109" s="142"/>
      <c r="H109" s="142"/>
      <c r="I109" s="142"/>
      <c r="J109" s="143">
        <f>J213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0"/>
      <c r="C110" s="10"/>
      <c r="D110" s="141" t="s">
        <v>106</v>
      </c>
      <c r="E110" s="142"/>
      <c r="F110" s="142"/>
      <c r="G110" s="142"/>
      <c r="H110" s="142"/>
      <c r="I110" s="142"/>
      <c r="J110" s="143">
        <f>J216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0"/>
      <c r="C111" s="10"/>
      <c r="D111" s="141" t="s">
        <v>107</v>
      </c>
      <c r="E111" s="142"/>
      <c r="F111" s="142"/>
      <c r="G111" s="142"/>
      <c r="H111" s="142"/>
      <c r="I111" s="142"/>
      <c r="J111" s="143">
        <f>J218</f>
        <v>0</v>
      </c>
      <c r="K111" s="10"/>
      <c r="L111" s="14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0"/>
      <c r="C112" s="10"/>
      <c r="D112" s="141" t="s">
        <v>108</v>
      </c>
      <c r="E112" s="142"/>
      <c r="F112" s="142"/>
      <c r="G112" s="142"/>
      <c r="H112" s="142"/>
      <c r="I112" s="142"/>
      <c r="J112" s="143">
        <f>J221</f>
        <v>0</v>
      </c>
      <c r="K112" s="10"/>
      <c r="L112" s="14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40"/>
      <c r="C113" s="10"/>
      <c r="D113" s="141" t="s">
        <v>109</v>
      </c>
      <c r="E113" s="142"/>
      <c r="F113" s="142"/>
      <c r="G113" s="142"/>
      <c r="H113" s="142"/>
      <c r="I113" s="142"/>
      <c r="J113" s="143">
        <f>J223</f>
        <v>0</v>
      </c>
      <c r="K113" s="10"/>
      <c r="L113" s="14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40"/>
      <c r="C114" s="10"/>
      <c r="D114" s="141" t="s">
        <v>110</v>
      </c>
      <c r="E114" s="142"/>
      <c r="F114" s="142"/>
      <c r="G114" s="142"/>
      <c r="H114" s="142"/>
      <c r="I114" s="142"/>
      <c r="J114" s="143">
        <f>J225</f>
        <v>0</v>
      </c>
      <c r="K114" s="10"/>
      <c r="L114" s="14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2" customFormat="1" ht="21.84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hidden="1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hidden="1" s="2" customFormat="1" ht="29.28" customHeight="1">
      <c r="A117" s="36"/>
      <c r="B117" s="37"/>
      <c r="C117" s="135" t="s">
        <v>111</v>
      </c>
      <c r="D117" s="36"/>
      <c r="E117" s="36"/>
      <c r="F117" s="36"/>
      <c r="G117" s="36"/>
      <c r="H117" s="36"/>
      <c r="I117" s="36"/>
      <c r="J117" s="144">
        <f>ROUNDUP(J118 + J119 + J120 + J121 + J122 + J123,2)</f>
        <v>0</v>
      </c>
      <c r="K117" s="36"/>
      <c r="L117" s="53"/>
      <c r="N117" s="145" t="s">
        <v>38</v>
      </c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hidden="1" s="2" customFormat="1" ht="18" customHeight="1">
      <c r="A118" s="36"/>
      <c r="B118" s="146"/>
      <c r="C118" s="147"/>
      <c r="D118" s="148" t="s">
        <v>112</v>
      </c>
      <c r="E118" s="149"/>
      <c r="F118" s="149"/>
      <c r="G118" s="147"/>
      <c r="H118" s="147"/>
      <c r="I118" s="147"/>
      <c r="J118" s="150">
        <v>0</v>
      </c>
      <c r="K118" s="147"/>
      <c r="L118" s="151"/>
      <c r="M118" s="152"/>
      <c r="N118" s="153" t="s">
        <v>39</v>
      </c>
      <c r="O118" s="152"/>
      <c r="P118" s="152"/>
      <c r="Q118" s="152"/>
      <c r="R118" s="152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4" t="s">
        <v>113</v>
      </c>
      <c r="AZ118" s="152"/>
      <c r="BA118" s="152"/>
      <c r="BB118" s="152"/>
      <c r="BC118" s="152"/>
      <c r="BD118" s="152"/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54" t="s">
        <v>78</v>
      </c>
      <c r="BK118" s="152"/>
      <c r="BL118" s="152"/>
      <c r="BM118" s="152"/>
    </row>
    <row r="119" hidden="1" s="2" customFormat="1" ht="18" customHeight="1">
      <c r="A119" s="36"/>
      <c r="B119" s="146"/>
      <c r="C119" s="147"/>
      <c r="D119" s="148" t="s">
        <v>114</v>
      </c>
      <c r="E119" s="149"/>
      <c r="F119" s="149"/>
      <c r="G119" s="147"/>
      <c r="H119" s="147"/>
      <c r="I119" s="147"/>
      <c r="J119" s="150">
        <v>0</v>
      </c>
      <c r="K119" s="147"/>
      <c r="L119" s="151"/>
      <c r="M119" s="152"/>
      <c r="N119" s="153" t="s">
        <v>39</v>
      </c>
      <c r="O119" s="152"/>
      <c r="P119" s="152"/>
      <c r="Q119" s="152"/>
      <c r="R119" s="152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4" t="s">
        <v>113</v>
      </c>
      <c r="AZ119" s="152"/>
      <c r="BA119" s="152"/>
      <c r="BB119" s="152"/>
      <c r="BC119" s="152"/>
      <c r="BD119" s="152"/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54" t="s">
        <v>78</v>
      </c>
      <c r="BK119" s="152"/>
      <c r="BL119" s="152"/>
      <c r="BM119" s="152"/>
    </row>
    <row r="120" hidden="1" s="2" customFormat="1" ht="18" customHeight="1">
      <c r="A120" s="36"/>
      <c r="B120" s="146"/>
      <c r="C120" s="147"/>
      <c r="D120" s="148" t="s">
        <v>115</v>
      </c>
      <c r="E120" s="149"/>
      <c r="F120" s="149"/>
      <c r="G120" s="147"/>
      <c r="H120" s="147"/>
      <c r="I120" s="147"/>
      <c r="J120" s="150">
        <v>0</v>
      </c>
      <c r="K120" s="147"/>
      <c r="L120" s="151"/>
      <c r="M120" s="152"/>
      <c r="N120" s="153" t="s">
        <v>39</v>
      </c>
      <c r="O120" s="152"/>
      <c r="P120" s="152"/>
      <c r="Q120" s="152"/>
      <c r="R120" s="152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4" t="s">
        <v>113</v>
      </c>
      <c r="AZ120" s="152"/>
      <c r="BA120" s="152"/>
      <c r="BB120" s="152"/>
      <c r="BC120" s="152"/>
      <c r="BD120" s="152"/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54" t="s">
        <v>78</v>
      </c>
      <c r="BK120" s="152"/>
      <c r="BL120" s="152"/>
      <c r="BM120" s="152"/>
    </row>
    <row r="121" hidden="1" s="2" customFormat="1" ht="18" customHeight="1">
      <c r="A121" s="36"/>
      <c r="B121" s="146"/>
      <c r="C121" s="147"/>
      <c r="D121" s="148" t="s">
        <v>116</v>
      </c>
      <c r="E121" s="149"/>
      <c r="F121" s="149"/>
      <c r="G121" s="147"/>
      <c r="H121" s="147"/>
      <c r="I121" s="147"/>
      <c r="J121" s="150">
        <v>0</v>
      </c>
      <c r="K121" s="147"/>
      <c r="L121" s="151"/>
      <c r="M121" s="152"/>
      <c r="N121" s="153" t="s">
        <v>39</v>
      </c>
      <c r="O121" s="152"/>
      <c r="P121" s="152"/>
      <c r="Q121" s="152"/>
      <c r="R121" s="152"/>
      <c r="S121" s="147"/>
      <c r="T121" s="147"/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4" t="s">
        <v>113</v>
      </c>
      <c r="AZ121" s="152"/>
      <c r="BA121" s="152"/>
      <c r="BB121" s="152"/>
      <c r="BC121" s="152"/>
      <c r="BD121" s="152"/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54" t="s">
        <v>78</v>
      </c>
      <c r="BK121" s="152"/>
      <c r="BL121" s="152"/>
      <c r="BM121" s="152"/>
    </row>
    <row r="122" hidden="1" s="2" customFormat="1" ht="18" customHeight="1">
      <c r="A122" s="36"/>
      <c r="B122" s="146"/>
      <c r="C122" s="147"/>
      <c r="D122" s="148" t="s">
        <v>117</v>
      </c>
      <c r="E122" s="149"/>
      <c r="F122" s="149"/>
      <c r="G122" s="147"/>
      <c r="H122" s="147"/>
      <c r="I122" s="147"/>
      <c r="J122" s="150">
        <v>0</v>
      </c>
      <c r="K122" s="147"/>
      <c r="L122" s="151"/>
      <c r="M122" s="152"/>
      <c r="N122" s="153" t="s">
        <v>39</v>
      </c>
      <c r="O122" s="152"/>
      <c r="P122" s="152"/>
      <c r="Q122" s="152"/>
      <c r="R122" s="152"/>
      <c r="S122" s="147"/>
      <c r="T122" s="147"/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4" t="s">
        <v>113</v>
      </c>
      <c r="AZ122" s="152"/>
      <c r="BA122" s="152"/>
      <c r="BB122" s="152"/>
      <c r="BC122" s="152"/>
      <c r="BD122" s="152"/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54" t="s">
        <v>78</v>
      </c>
      <c r="BK122" s="152"/>
      <c r="BL122" s="152"/>
      <c r="BM122" s="152"/>
    </row>
    <row r="123" hidden="1" s="2" customFormat="1" ht="18" customHeight="1">
      <c r="A123" s="36"/>
      <c r="B123" s="146"/>
      <c r="C123" s="147"/>
      <c r="D123" s="149" t="s">
        <v>118</v>
      </c>
      <c r="E123" s="147"/>
      <c r="F123" s="147"/>
      <c r="G123" s="147"/>
      <c r="H123" s="147"/>
      <c r="I123" s="147"/>
      <c r="J123" s="150">
        <f>ROUNDUP(J30*T123,2)</f>
        <v>0</v>
      </c>
      <c r="K123" s="147"/>
      <c r="L123" s="151"/>
      <c r="M123" s="152"/>
      <c r="N123" s="153" t="s">
        <v>40</v>
      </c>
      <c r="O123" s="152"/>
      <c r="P123" s="152"/>
      <c r="Q123" s="152"/>
      <c r="R123" s="152"/>
      <c r="S123" s="147"/>
      <c r="T123" s="147"/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4" t="s">
        <v>119</v>
      </c>
      <c r="AZ123" s="152"/>
      <c r="BA123" s="152"/>
      <c r="BB123" s="152"/>
      <c r="BC123" s="152"/>
      <c r="BD123" s="152"/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54" t="s">
        <v>82</v>
      </c>
      <c r="BK123" s="152"/>
      <c r="BL123" s="152"/>
      <c r="BM123" s="152"/>
    </row>
    <row r="124" hidden="1" s="2" customForma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hidden="1" s="2" customFormat="1" ht="29.28" customHeight="1">
      <c r="A125" s="36"/>
      <c r="B125" s="37"/>
      <c r="C125" s="156" t="s">
        <v>120</v>
      </c>
      <c r="D125" s="125"/>
      <c r="E125" s="125"/>
      <c r="F125" s="125"/>
      <c r="G125" s="125"/>
      <c r="H125" s="125"/>
      <c r="I125" s="125"/>
      <c r="J125" s="157">
        <f>ROUNDUP(J96+J117,2)</f>
        <v>0</v>
      </c>
      <c r="K125" s="125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hidden="1" s="2" customFormat="1" ht="6.96" customHeight="1">
      <c r="A126" s="36"/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hidden="1"/>
    <row r="128" hidden="1"/>
    <row r="129" hidden="1"/>
    <row r="130" s="2" customFormat="1" ht="6.96" customHeight="1">
      <c r="A130" s="36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24.96" customHeight="1">
      <c r="A131" s="36"/>
      <c r="B131" s="37"/>
      <c r="C131" s="21" t="s">
        <v>121</v>
      </c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6"/>
      <c r="D132" s="36"/>
      <c r="E132" s="36"/>
      <c r="F132" s="36"/>
      <c r="G132" s="36"/>
      <c r="H132" s="36"/>
      <c r="I132" s="36"/>
      <c r="J132" s="36"/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16</v>
      </c>
      <c r="D133" s="36"/>
      <c r="E133" s="36"/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6.5" customHeight="1">
      <c r="A134" s="36"/>
      <c r="B134" s="37"/>
      <c r="C134" s="36"/>
      <c r="D134" s="36"/>
      <c r="E134" s="115" t="str">
        <f>E7</f>
        <v>1 - Horšov - Odstranění zemědělské stavby p.č. 1741-17 akt (1)</v>
      </c>
      <c r="F134" s="30"/>
      <c r="G134" s="30"/>
      <c r="H134" s="30"/>
      <c r="I134" s="36"/>
      <c r="J134" s="36"/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2" customHeight="1">
      <c r="A135" s="36"/>
      <c r="B135" s="37"/>
      <c r="C135" s="30" t="s">
        <v>84</v>
      </c>
      <c r="D135" s="36"/>
      <c r="E135" s="36"/>
      <c r="F135" s="36"/>
      <c r="G135" s="36"/>
      <c r="H135" s="36"/>
      <c r="I135" s="36"/>
      <c r="J135" s="36"/>
      <c r="K135" s="36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6.5" customHeight="1">
      <c r="A136" s="36"/>
      <c r="B136" s="37"/>
      <c r="C136" s="36"/>
      <c r="D136" s="36"/>
      <c r="E136" s="65" t="str">
        <f>E9</f>
        <v>1 - Horšov - Odstranění z...</v>
      </c>
      <c r="F136" s="36"/>
      <c r="G136" s="36"/>
      <c r="H136" s="36"/>
      <c r="I136" s="36"/>
      <c r="J136" s="36"/>
      <c r="K136" s="36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6.96" customHeight="1">
      <c r="A137" s="36"/>
      <c r="B137" s="37"/>
      <c r="C137" s="36"/>
      <c r="D137" s="36"/>
      <c r="E137" s="36"/>
      <c r="F137" s="36"/>
      <c r="G137" s="36"/>
      <c r="H137" s="36"/>
      <c r="I137" s="36"/>
      <c r="J137" s="36"/>
      <c r="K137" s="36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12" customHeight="1">
      <c r="A138" s="36"/>
      <c r="B138" s="37"/>
      <c r="C138" s="30" t="s">
        <v>20</v>
      </c>
      <c r="D138" s="36"/>
      <c r="E138" s="36"/>
      <c r="F138" s="25" t="str">
        <f>F12</f>
        <v xml:space="preserve"> </v>
      </c>
      <c r="G138" s="36"/>
      <c r="H138" s="36"/>
      <c r="I138" s="30" t="s">
        <v>22</v>
      </c>
      <c r="J138" s="67" t="str">
        <f>IF(J12="","",J12)</f>
        <v>16. 5. 2025</v>
      </c>
      <c r="K138" s="36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6.96" customHeight="1">
      <c r="A139" s="36"/>
      <c r="B139" s="37"/>
      <c r="C139" s="36"/>
      <c r="D139" s="36"/>
      <c r="E139" s="36"/>
      <c r="F139" s="36"/>
      <c r="G139" s="36"/>
      <c r="H139" s="36"/>
      <c r="I139" s="36"/>
      <c r="J139" s="36"/>
      <c r="K139" s="36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2" customFormat="1" ht="15.15" customHeight="1">
      <c r="A140" s="36"/>
      <c r="B140" s="37"/>
      <c r="C140" s="30" t="s">
        <v>24</v>
      </c>
      <c r="D140" s="36"/>
      <c r="E140" s="36"/>
      <c r="F140" s="25" t="str">
        <f>E15</f>
        <v xml:space="preserve"> </v>
      </c>
      <c r="G140" s="36"/>
      <c r="H140" s="36"/>
      <c r="I140" s="30" t="s">
        <v>29</v>
      </c>
      <c r="J140" s="34" t="str">
        <f>E21</f>
        <v xml:space="preserve"> </v>
      </c>
      <c r="K140" s="36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="2" customFormat="1" ht="15.15" customHeight="1">
      <c r="A141" s="36"/>
      <c r="B141" s="37"/>
      <c r="C141" s="30" t="s">
        <v>27</v>
      </c>
      <c r="D141" s="36"/>
      <c r="E141" s="36"/>
      <c r="F141" s="25" t="str">
        <f>IF(E18="","",E18)</f>
        <v>Vyplň údaj</v>
      </c>
      <c r="G141" s="36"/>
      <c r="H141" s="36"/>
      <c r="I141" s="30" t="s">
        <v>30</v>
      </c>
      <c r="J141" s="34" t="str">
        <f>E24</f>
        <v xml:space="preserve"> </v>
      </c>
      <c r="K141" s="36"/>
      <c r="L141" s="53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  <row r="142" s="2" customFormat="1" ht="10.32" customHeight="1">
      <c r="A142" s="36"/>
      <c r="B142" s="37"/>
      <c r="C142" s="36"/>
      <c r="D142" s="36"/>
      <c r="E142" s="36"/>
      <c r="F142" s="36"/>
      <c r="G142" s="36"/>
      <c r="H142" s="36"/>
      <c r="I142" s="36"/>
      <c r="J142" s="36"/>
      <c r="K142" s="36"/>
      <c r="L142" s="53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s="11" customFormat="1" ht="29.28" customHeight="1">
      <c r="A143" s="158"/>
      <c r="B143" s="159"/>
      <c r="C143" s="160" t="s">
        <v>122</v>
      </c>
      <c r="D143" s="161" t="s">
        <v>59</v>
      </c>
      <c r="E143" s="161" t="s">
        <v>55</v>
      </c>
      <c r="F143" s="161" t="s">
        <v>56</v>
      </c>
      <c r="G143" s="161" t="s">
        <v>123</v>
      </c>
      <c r="H143" s="161" t="s">
        <v>124</v>
      </c>
      <c r="I143" s="161" t="s">
        <v>125</v>
      </c>
      <c r="J143" s="162" t="s">
        <v>90</v>
      </c>
      <c r="K143" s="163" t="s">
        <v>126</v>
      </c>
      <c r="L143" s="164"/>
      <c r="M143" s="84" t="s">
        <v>1</v>
      </c>
      <c r="N143" s="85" t="s">
        <v>38</v>
      </c>
      <c r="O143" s="85" t="s">
        <v>127</v>
      </c>
      <c r="P143" s="85" t="s">
        <v>128</v>
      </c>
      <c r="Q143" s="85" t="s">
        <v>129</v>
      </c>
      <c r="R143" s="85" t="s">
        <v>130</v>
      </c>
      <c r="S143" s="85" t="s">
        <v>131</v>
      </c>
      <c r="T143" s="86" t="s">
        <v>132</v>
      </c>
      <c r="U143" s="158"/>
      <c r="V143" s="158"/>
      <c r="W143" s="158"/>
      <c r="X143" s="158"/>
      <c r="Y143" s="158"/>
      <c r="Z143" s="158"/>
      <c r="AA143" s="158"/>
      <c r="AB143" s="158"/>
      <c r="AC143" s="158"/>
      <c r="AD143" s="158"/>
      <c r="AE143" s="158"/>
    </row>
    <row r="144" s="2" customFormat="1" ht="22.8" customHeight="1">
      <c r="A144" s="36"/>
      <c r="B144" s="37"/>
      <c r="C144" s="91" t="s">
        <v>133</v>
      </c>
      <c r="D144" s="36"/>
      <c r="E144" s="36"/>
      <c r="F144" s="36"/>
      <c r="G144" s="36"/>
      <c r="H144" s="36"/>
      <c r="I144" s="36"/>
      <c r="J144" s="165">
        <f>BK144</f>
        <v>0</v>
      </c>
      <c r="K144" s="36"/>
      <c r="L144" s="37"/>
      <c r="M144" s="87"/>
      <c r="N144" s="71"/>
      <c r="O144" s="88"/>
      <c r="P144" s="166">
        <f>P145+P189+P212</f>
        <v>0</v>
      </c>
      <c r="Q144" s="88"/>
      <c r="R144" s="166">
        <f>R145+R189+R212</f>
        <v>3.3812900000000004</v>
      </c>
      <c r="S144" s="88"/>
      <c r="T144" s="167">
        <f>T145+T189+T212</f>
        <v>11.48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73</v>
      </c>
      <c r="AU144" s="17" t="s">
        <v>92</v>
      </c>
      <c r="BK144" s="168">
        <f>BK145+BK189+BK212</f>
        <v>0</v>
      </c>
    </row>
    <row r="145" s="12" customFormat="1" ht="25.92" customHeight="1">
      <c r="A145" s="12"/>
      <c r="B145" s="169"/>
      <c r="C145" s="12"/>
      <c r="D145" s="170" t="s">
        <v>73</v>
      </c>
      <c r="E145" s="171" t="s">
        <v>134</v>
      </c>
      <c r="F145" s="171" t="s">
        <v>135</v>
      </c>
      <c r="G145" s="12"/>
      <c r="H145" s="12"/>
      <c r="I145" s="172"/>
      <c r="J145" s="173">
        <f>BK145</f>
        <v>0</v>
      </c>
      <c r="K145" s="12"/>
      <c r="L145" s="169"/>
      <c r="M145" s="174"/>
      <c r="N145" s="175"/>
      <c r="O145" s="175"/>
      <c r="P145" s="176">
        <f>P146+P153+P160+P177</f>
        <v>0</v>
      </c>
      <c r="Q145" s="175"/>
      <c r="R145" s="176">
        <f>R146+R153+R160+R177</f>
        <v>3.3812900000000004</v>
      </c>
      <c r="S145" s="175"/>
      <c r="T145" s="177">
        <f>T146+T153+T160+T177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0" t="s">
        <v>78</v>
      </c>
      <c r="AT145" s="178" t="s">
        <v>73</v>
      </c>
      <c r="AU145" s="178" t="s">
        <v>74</v>
      </c>
      <c r="AY145" s="170" t="s">
        <v>136</v>
      </c>
      <c r="BK145" s="179">
        <f>BK146+BK153+BK160+BK177</f>
        <v>0</v>
      </c>
    </row>
    <row r="146" s="12" customFormat="1" ht="22.8" customHeight="1">
      <c r="A146" s="12"/>
      <c r="B146" s="169"/>
      <c r="C146" s="12"/>
      <c r="D146" s="170" t="s">
        <v>73</v>
      </c>
      <c r="E146" s="180" t="s">
        <v>78</v>
      </c>
      <c r="F146" s="180" t="s">
        <v>137</v>
      </c>
      <c r="G146" s="12"/>
      <c r="H146" s="12"/>
      <c r="I146" s="172"/>
      <c r="J146" s="181">
        <f>BK146</f>
        <v>0</v>
      </c>
      <c r="K146" s="12"/>
      <c r="L146" s="169"/>
      <c r="M146" s="174"/>
      <c r="N146" s="175"/>
      <c r="O146" s="175"/>
      <c r="P146" s="176">
        <f>SUM(P147:P152)</f>
        <v>0</v>
      </c>
      <c r="Q146" s="175"/>
      <c r="R146" s="176">
        <f>SUM(R147:R152)</f>
        <v>0</v>
      </c>
      <c r="S146" s="175"/>
      <c r="T146" s="177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0" t="s">
        <v>78</v>
      </c>
      <c r="AT146" s="178" t="s">
        <v>73</v>
      </c>
      <c r="AU146" s="178" t="s">
        <v>78</v>
      </c>
      <c r="AY146" s="170" t="s">
        <v>136</v>
      </c>
      <c r="BK146" s="179">
        <f>SUM(BK147:BK152)</f>
        <v>0</v>
      </c>
    </row>
    <row r="147" s="2" customFormat="1" ht="37.8" customHeight="1">
      <c r="A147" s="36"/>
      <c r="B147" s="146"/>
      <c r="C147" s="182" t="s">
        <v>78</v>
      </c>
      <c r="D147" s="182" t="s">
        <v>138</v>
      </c>
      <c r="E147" s="183" t="s">
        <v>139</v>
      </c>
      <c r="F147" s="184" t="s">
        <v>140</v>
      </c>
      <c r="G147" s="185" t="s">
        <v>141</v>
      </c>
      <c r="H147" s="186">
        <v>700</v>
      </c>
      <c r="I147" s="187"/>
      <c r="J147" s="188">
        <f>ROUND(I147*H147,2)</f>
        <v>0</v>
      </c>
      <c r="K147" s="189"/>
      <c r="L147" s="37"/>
      <c r="M147" s="190" t="s">
        <v>1</v>
      </c>
      <c r="N147" s="191" t="s">
        <v>39</v>
      </c>
      <c r="O147" s="75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142</v>
      </c>
      <c r="AT147" s="194" t="s">
        <v>138</v>
      </c>
      <c r="AU147" s="194" t="s">
        <v>82</v>
      </c>
      <c r="AY147" s="17" t="s">
        <v>136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78</v>
      </c>
      <c r="BK147" s="195">
        <f>ROUND(I147*H147,2)</f>
        <v>0</v>
      </c>
      <c r="BL147" s="17" t="s">
        <v>142</v>
      </c>
      <c r="BM147" s="194" t="s">
        <v>143</v>
      </c>
    </row>
    <row r="148" s="2" customFormat="1" ht="24.15" customHeight="1">
      <c r="A148" s="36"/>
      <c r="B148" s="146"/>
      <c r="C148" s="182" t="s">
        <v>82</v>
      </c>
      <c r="D148" s="182" t="s">
        <v>138</v>
      </c>
      <c r="E148" s="183" t="s">
        <v>144</v>
      </c>
      <c r="F148" s="184" t="s">
        <v>145</v>
      </c>
      <c r="G148" s="185" t="s">
        <v>141</v>
      </c>
      <c r="H148" s="186">
        <v>700</v>
      </c>
      <c r="I148" s="187"/>
      <c r="J148" s="188">
        <f>ROUND(I148*H148,2)</f>
        <v>0</v>
      </c>
      <c r="K148" s="189"/>
      <c r="L148" s="37"/>
      <c r="M148" s="190" t="s">
        <v>1</v>
      </c>
      <c r="N148" s="191" t="s">
        <v>39</v>
      </c>
      <c r="O148" s="75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142</v>
      </c>
      <c r="AT148" s="194" t="s">
        <v>138</v>
      </c>
      <c r="AU148" s="194" t="s">
        <v>82</v>
      </c>
      <c r="AY148" s="17" t="s">
        <v>136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78</v>
      </c>
      <c r="BK148" s="195">
        <f>ROUND(I148*H148,2)</f>
        <v>0</v>
      </c>
      <c r="BL148" s="17" t="s">
        <v>142</v>
      </c>
      <c r="BM148" s="194" t="s">
        <v>146</v>
      </c>
    </row>
    <row r="149" s="2" customFormat="1" ht="24.15" customHeight="1">
      <c r="A149" s="36"/>
      <c r="B149" s="146"/>
      <c r="C149" s="182" t="s">
        <v>147</v>
      </c>
      <c r="D149" s="182" t="s">
        <v>138</v>
      </c>
      <c r="E149" s="183" t="s">
        <v>148</v>
      </c>
      <c r="F149" s="184" t="s">
        <v>149</v>
      </c>
      <c r="G149" s="185" t="s">
        <v>150</v>
      </c>
      <c r="H149" s="186">
        <v>13.42</v>
      </c>
      <c r="I149" s="187"/>
      <c r="J149" s="188">
        <f>ROUND(I149*H149,2)</f>
        <v>0</v>
      </c>
      <c r="K149" s="189"/>
      <c r="L149" s="37"/>
      <c r="M149" s="190" t="s">
        <v>1</v>
      </c>
      <c r="N149" s="191" t="s">
        <v>39</v>
      </c>
      <c r="O149" s="75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4" t="s">
        <v>142</v>
      </c>
      <c r="AT149" s="194" t="s">
        <v>138</v>
      </c>
      <c r="AU149" s="194" t="s">
        <v>82</v>
      </c>
      <c r="AY149" s="17" t="s">
        <v>136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78</v>
      </c>
      <c r="BK149" s="195">
        <f>ROUND(I149*H149,2)</f>
        <v>0</v>
      </c>
      <c r="BL149" s="17" t="s">
        <v>142</v>
      </c>
      <c r="BM149" s="194" t="s">
        <v>82</v>
      </c>
    </row>
    <row r="150" s="2" customFormat="1" ht="24.15" customHeight="1">
      <c r="A150" s="36"/>
      <c r="B150" s="146"/>
      <c r="C150" s="182" t="s">
        <v>142</v>
      </c>
      <c r="D150" s="182" t="s">
        <v>138</v>
      </c>
      <c r="E150" s="183" t="s">
        <v>151</v>
      </c>
      <c r="F150" s="184" t="s">
        <v>152</v>
      </c>
      <c r="G150" s="185" t="s">
        <v>141</v>
      </c>
      <c r="H150" s="186">
        <v>2625</v>
      </c>
      <c r="I150" s="187"/>
      <c r="J150" s="188">
        <f>ROUND(I150*H150,2)</f>
        <v>0</v>
      </c>
      <c r="K150" s="189"/>
      <c r="L150" s="37"/>
      <c r="M150" s="190" t="s">
        <v>1</v>
      </c>
      <c r="N150" s="191" t="s">
        <v>39</v>
      </c>
      <c r="O150" s="75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4" t="s">
        <v>142</v>
      </c>
      <c r="AT150" s="194" t="s">
        <v>138</v>
      </c>
      <c r="AU150" s="194" t="s">
        <v>82</v>
      </c>
      <c r="AY150" s="17" t="s">
        <v>136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78</v>
      </c>
      <c r="BK150" s="195">
        <f>ROUND(I150*H150,2)</f>
        <v>0</v>
      </c>
      <c r="BL150" s="17" t="s">
        <v>142</v>
      </c>
      <c r="BM150" s="194" t="s">
        <v>153</v>
      </c>
    </row>
    <row r="151" s="13" customFormat="1">
      <c r="A151" s="13"/>
      <c r="B151" s="196"/>
      <c r="C151" s="13"/>
      <c r="D151" s="197" t="s">
        <v>154</v>
      </c>
      <c r="E151" s="198" t="s">
        <v>1</v>
      </c>
      <c r="F151" s="199" t="s">
        <v>155</v>
      </c>
      <c r="G151" s="13"/>
      <c r="H151" s="200">
        <v>2625</v>
      </c>
      <c r="I151" s="201"/>
      <c r="J151" s="13"/>
      <c r="K151" s="13"/>
      <c r="L151" s="196"/>
      <c r="M151" s="202"/>
      <c r="N151" s="203"/>
      <c r="O151" s="203"/>
      <c r="P151" s="203"/>
      <c r="Q151" s="203"/>
      <c r="R151" s="203"/>
      <c r="S151" s="203"/>
      <c r="T151" s="20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154</v>
      </c>
      <c r="AU151" s="198" t="s">
        <v>82</v>
      </c>
      <c r="AV151" s="13" t="s">
        <v>82</v>
      </c>
      <c r="AW151" s="13" t="s">
        <v>32</v>
      </c>
      <c r="AX151" s="13" t="s">
        <v>74</v>
      </c>
      <c r="AY151" s="198" t="s">
        <v>136</v>
      </c>
    </row>
    <row r="152" s="14" customFormat="1">
      <c r="A152" s="14"/>
      <c r="B152" s="205"/>
      <c r="C152" s="14"/>
      <c r="D152" s="197" t="s">
        <v>154</v>
      </c>
      <c r="E152" s="206" t="s">
        <v>1</v>
      </c>
      <c r="F152" s="207" t="s">
        <v>156</v>
      </c>
      <c r="G152" s="14"/>
      <c r="H152" s="208">
        <v>2625</v>
      </c>
      <c r="I152" s="209"/>
      <c r="J152" s="14"/>
      <c r="K152" s="14"/>
      <c r="L152" s="205"/>
      <c r="M152" s="210"/>
      <c r="N152" s="211"/>
      <c r="O152" s="211"/>
      <c r="P152" s="211"/>
      <c r="Q152" s="211"/>
      <c r="R152" s="211"/>
      <c r="S152" s="211"/>
      <c r="T152" s="21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6" t="s">
        <v>154</v>
      </c>
      <c r="AU152" s="206" t="s">
        <v>82</v>
      </c>
      <c r="AV152" s="14" t="s">
        <v>142</v>
      </c>
      <c r="AW152" s="14" t="s">
        <v>32</v>
      </c>
      <c r="AX152" s="14" t="s">
        <v>78</v>
      </c>
      <c r="AY152" s="206" t="s">
        <v>136</v>
      </c>
    </row>
    <row r="153" s="12" customFormat="1" ht="22.8" customHeight="1">
      <c r="A153" s="12"/>
      <c r="B153" s="169"/>
      <c r="C153" s="12"/>
      <c r="D153" s="170" t="s">
        <v>73</v>
      </c>
      <c r="E153" s="180" t="s">
        <v>157</v>
      </c>
      <c r="F153" s="180" t="s">
        <v>158</v>
      </c>
      <c r="G153" s="12"/>
      <c r="H153" s="12"/>
      <c r="I153" s="172"/>
      <c r="J153" s="181">
        <f>BK153</f>
        <v>0</v>
      </c>
      <c r="K153" s="12"/>
      <c r="L153" s="169"/>
      <c r="M153" s="174"/>
      <c r="N153" s="175"/>
      <c r="O153" s="175"/>
      <c r="P153" s="176">
        <f>SUM(P154:P159)</f>
        <v>0</v>
      </c>
      <c r="Q153" s="175"/>
      <c r="R153" s="176">
        <f>SUM(R154:R159)</f>
        <v>3.3812900000000004</v>
      </c>
      <c r="S153" s="175"/>
      <c r="T153" s="177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0" t="s">
        <v>78</v>
      </c>
      <c r="AT153" s="178" t="s">
        <v>73</v>
      </c>
      <c r="AU153" s="178" t="s">
        <v>78</v>
      </c>
      <c r="AY153" s="170" t="s">
        <v>136</v>
      </c>
      <c r="BK153" s="179">
        <f>SUM(BK154:BK159)</f>
        <v>0</v>
      </c>
    </row>
    <row r="154" s="2" customFormat="1" ht="24.15" customHeight="1">
      <c r="A154" s="36"/>
      <c r="B154" s="146"/>
      <c r="C154" s="182" t="s">
        <v>159</v>
      </c>
      <c r="D154" s="182" t="s">
        <v>138</v>
      </c>
      <c r="E154" s="183" t="s">
        <v>160</v>
      </c>
      <c r="F154" s="184" t="s">
        <v>161</v>
      </c>
      <c r="G154" s="185" t="s">
        <v>162</v>
      </c>
      <c r="H154" s="186">
        <v>1</v>
      </c>
      <c r="I154" s="187"/>
      <c r="J154" s="188">
        <f>ROUND(I154*H154,2)</f>
        <v>0</v>
      </c>
      <c r="K154" s="189"/>
      <c r="L154" s="37"/>
      <c r="M154" s="190" t="s">
        <v>1</v>
      </c>
      <c r="N154" s="191" t="s">
        <v>39</v>
      </c>
      <c r="O154" s="75"/>
      <c r="P154" s="192">
        <f>O154*H154</f>
        <v>0</v>
      </c>
      <c r="Q154" s="192">
        <v>0.38051000000000001</v>
      </c>
      <c r="R154" s="192">
        <f>Q154*H154</f>
        <v>0.38051000000000001</v>
      </c>
      <c r="S154" s="192">
        <v>0</v>
      </c>
      <c r="T154" s="193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4" t="s">
        <v>142</v>
      </c>
      <c r="AT154" s="194" t="s">
        <v>138</v>
      </c>
      <c r="AU154" s="194" t="s">
        <v>82</v>
      </c>
      <c r="AY154" s="17" t="s">
        <v>136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78</v>
      </c>
      <c r="BK154" s="195">
        <f>ROUND(I154*H154,2)</f>
        <v>0</v>
      </c>
      <c r="BL154" s="17" t="s">
        <v>142</v>
      </c>
      <c r="BM154" s="194" t="s">
        <v>163</v>
      </c>
    </row>
    <row r="155" s="2" customFormat="1" ht="24.15" customHeight="1">
      <c r="A155" s="36"/>
      <c r="B155" s="146"/>
      <c r="C155" s="213" t="s">
        <v>164</v>
      </c>
      <c r="D155" s="213" t="s">
        <v>165</v>
      </c>
      <c r="E155" s="214" t="s">
        <v>166</v>
      </c>
      <c r="F155" s="215" t="s">
        <v>167</v>
      </c>
      <c r="G155" s="216" t="s">
        <v>162</v>
      </c>
      <c r="H155" s="217">
        <v>1</v>
      </c>
      <c r="I155" s="218"/>
      <c r="J155" s="219">
        <f>ROUND(I155*H155,2)</f>
        <v>0</v>
      </c>
      <c r="K155" s="220"/>
      <c r="L155" s="221"/>
      <c r="M155" s="222" t="s">
        <v>1</v>
      </c>
      <c r="N155" s="223" t="s">
        <v>39</v>
      </c>
      <c r="O155" s="75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157</v>
      </c>
      <c r="AT155" s="194" t="s">
        <v>165</v>
      </c>
      <c r="AU155" s="194" t="s">
        <v>82</v>
      </c>
      <c r="AY155" s="17" t="s">
        <v>136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78</v>
      </c>
      <c r="BK155" s="195">
        <f>ROUND(I155*H155,2)</f>
        <v>0</v>
      </c>
      <c r="BL155" s="17" t="s">
        <v>142</v>
      </c>
      <c r="BM155" s="194" t="s">
        <v>168</v>
      </c>
    </row>
    <row r="156" s="2" customFormat="1" ht="33" customHeight="1">
      <c r="A156" s="36"/>
      <c r="B156" s="146"/>
      <c r="C156" s="182" t="s">
        <v>169</v>
      </c>
      <c r="D156" s="182" t="s">
        <v>138</v>
      </c>
      <c r="E156" s="183" t="s">
        <v>170</v>
      </c>
      <c r="F156" s="184" t="s">
        <v>171</v>
      </c>
      <c r="G156" s="185" t="s">
        <v>162</v>
      </c>
      <c r="H156" s="186">
        <v>3</v>
      </c>
      <c r="I156" s="187"/>
      <c r="J156" s="188">
        <f>ROUND(I156*H156,2)</f>
        <v>0</v>
      </c>
      <c r="K156" s="189"/>
      <c r="L156" s="37"/>
      <c r="M156" s="190" t="s">
        <v>1</v>
      </c>
      <c r="N156" s="191" t="s">
        <v>39</v>
      </c>
      <c r="O156" s="75"/>
      <c r="P156" s="192">
        <f>O156*H156</f>
        <v>0</v>
      </c>
      <c r="Q156" s="192">
        <v>0.034009999999999999</v>
      </c>
      <c r="R156" s="192">
        <f>Q156*H156</f>
        <v>0.10203</v>
      </c>
      <c r="S156" s="192">
        <v>0</v>
      </c>
      <c r="T156" s="19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4" t="s">
        <v>142</v>
      </c>
      <c r="AT156" s="194" t="s">
        <v>138</v>
      </c>
      <c r="AU156" s="194" t="s">
        <v>82</v>
      </c>
      <c r="AY156" s="17" t="s">
        <v>136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78</v>
      </c>
      <c r="BK156" s="195">
        <f>ROUND(I156*H156,2)</f>
        <v>0</v>
      </c>
      <c r="BL156" s="17" t="s">
        <v>142</v>
      </c>
      <c r="BM156" s="194" t="s">
        <v>172</v>
      </c>
    </row>
    <row r="157" s="2" customFormat="1" ht="24.15" customHeight="1">
      <c r="A157" s="36"/>
      <c r="B157" s="146"/>
      <c r="C157" s="213" t="s">
        <v>157</v>
      </c>
      <c r="D157" s="213" t="s">
        <v>165</v>
      </c>
      <c r="E157" s="214" t="s">
        <v>173</v>
      </c>
      <c r="F157" s="215" t="s">
        <v>174</v>
      </c>
      <c r="G157" s="216" t="s">
        <v>162</v>
      </c>
      <c r="H157" s="217">
        <v>3</v>
      </c>
      <c r="I157" s="218"/>
      <c r="J157" s="219">
        <f>ROUND(I157*H157,2)</f>
        <v>0</v>
      </c>
      <c r="K157" s="220"/>
      <c r="L157" s="221"/>
      <c r="M157" s="222" t="s">
        <v>1</v>
      </c>
      <c r="N157" s="223" t="s">
        <v>39</v>
      </c>
      <c r="O157" s="75"/>
      <c r="P157" s="192">
        <f>O157*H157</f>
        <v>0</v>
      </c>
      <c r="Q157" s="192">
        <v>0.79000000000000004</v>
      </c>
      <c r="R157" s="192">
        <f>Q157*H157</f>
        <v>2.3700000000000001</v>
      </c>
      <c r="S157" s="192">
        <v>0</v>
      </c>
      <c r="T157" s="19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4" t="s">
        <v>157</v>
      </c>
      <c r="AT157" s="194" t="s">
        <v>165</v>
      </c>
      <c r="AU157" s="194" t="s">
        <v>82</v>
      </c>
      <c r="AY157" s="17" t="s">
        <v>136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7" t="s">
        <v>78</v>
      </c>
      <c r="BK157" s="195">
        <f>ROUND(I157*H157,2)</f>
        <v>0</v>
      </c>
      <c r="BL157" s="17" t="s">
        <v>142</v>
      </c>
      <c r="BM157" s="194" t="s">
        <v>175</v>
      </c>
    </row>
    <row r="158" s="2" customFormat="1" ht="24.15" customHeight="1">
      <c r="A158" s="36"/>
      <c r="B158" s="146"/>
      <c r="C158" s="182" t="s">
        <v>176</v>
      </c>
      <c r="D158" s="182" t="s">
        <v>138</v>
      </c>
      <c r="E158" s="183" t="s">
        <v>177</v>
      </c>
      <c r="F158" s="184" t="s">
        <v>178</v>
      </c>
      <c r="G158" s="185" t="s">
        <v>162</v>
      </c>
      <c r="H158" s="186">
        <v>1</v>
      </c>
      <c r="I158" s="187"/>
      <c r="J158" s="188">
        <f>ROUND(I158*H158,2)</f>
        <v>0</v>
      </c>
      <c r="K158" s="189"/>
      <c r="L158" s="37"/>
      <c r="M158" s="190" t="s">
        <v>1</v>
      </c>
      <c r="N158" s="191" t="s">
        <v>39</v>
      </c>
      <c r="O158" s="75"/>
      <c r="P158" s="192">
        <f>O158*H158</f>
        <v>0</v>
      </c>
      <c r="Q158" s="192">
        <v>0.044749999999999998</v>
      </c>
      <c r="R158" s="192">
        <f>Q158*H158</f>
        <v>0.044749999999999998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142</v>
      </c>
      <c r="AT158" s="194" t="s">
        <v>138</v>
      </c>
      <c r="AU158" s="194" t="s">
        <v>82</v>
      </c>
      <c r="AY158" s="17" t="s">
        <v>136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78</v>
      </c>
      <c r="BK158" s="195">
        <f>ROUND(I158*H158,2)</f>
        <v>0</v>
      </c>
      <c r="BL158" s="17" t="s">
        <v>142</v>
      </c>
      <c r="BM158" s="194" t="s">
        <v>179</v>
      </c>
    </row>
    <row r="159" s="2" customFormat="1" ht="24.15" customHeight="1">
      <c r="A159" s="36"/>
      <c r="B159" s="146"/>
      <c r="C159" s="213" t="s">
        <v>180</v>
      </c>
      <c r="D159" s="213" t="s">
        <v>165</v>
      </c>
      <c r="E159" s="214" t="s">
        <v>181</v>
      </c>
      <c r="F159" s="215" t="s">
        <v>182</v>
      </c>
      <c r="G159" s="216" t="s">
        <v>162</v>
      </c>
      <c r="H159" s="217">
        <v>1</v>
      </c>
      <c r="I159" s="218"/>
      <c r="J159" s="219">
        <f>ROUND(I159*H159,2)</f>
        <v>0</v>
      </c>
      <c r="K159" s="220"/>
      <c r="L159" s="221"/>
      <c r="M159" s="222" t="s">
        <v>1</v>
      </c>
      <c r="N159" s="223" t="s">
        <v>39</v>
      </c>
      <c r="O159" s="75"/>
      <c r="P159" s="192">
        <f>O159*H159</f>
        <v>0</v>
      </c>
      <c r="Q159" s="192">
        <v>0.48399999999999999</v>
      </c>
      <c r="R159" s="192">
        <f>Q159*H159</f>
        <v>0.48399999999999999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157</v>
      </c>
      <c r="AT159" s="194" t="s">
        <v>165</v>
      </c>
      <c r="AU159" s="194" t="s">
        <v>82</v>
      </c>
      <c r="AY159" s="17" t="s">
        <v>136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78</v>
      </c>
      <c r="BK159" s="195">
        <f>ROUND(I159*H159,2)</f>
        <v>0</v>
      </c>
      <c r="BL159" s="17" t="s">
        <v>142</v>
      </c>
      <c r="BM159" s="194" t="s">
        <v>183</v>
      </c>
    </row>
    <row r="160" s="12" customFormat="1" ht="22.8" customHeight="1">
      <c r="A160" s="12"/>
      <c r="B160" s="169"/>
      <c r="C160" s="12"/>
      <c r="D160" s="170" t="s">
        <v>73</v>
      </c>
      <c r="E160" s="180" t="s">
        <v>176</v>
      </c>
      <c r="F160" s="180" t="s">
        <v>184</v>
      </c>
      <c r="G160" s="12"/>
      <c r="H160" s="12"/>
      <c r="I160" s="172"/>
      <c r="J160" s="181">
        <f>BK160</f>
        <v>0</v>
      </c>
      <c r="K160" s="12"/>
      <c r="L160" s="169"/>
      <c r="M160" s="174"/>
      <c r="N160" s="175"/>
      <c r="O160" s="175"/>
      <c r="P160" s="176">
        <f>SUM(P161:P176)</f>
        <v>0</v>
      </c>
      <c r="Q160" s="175"/>
      <c r="R160" s="176">
        <f>SUM(R161:R176)</f>
        <v>0</v>
      </c>
      <c r="S160" s="175"/>
      <c r="T160" s="177">
        <f>SUM(T161:T176)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0" t="s">
        <v>78</v>
      </c>
      <c r="AT160" s="178" t="s">
        <v>73</v>
      </c>
      <c r="AU160" s="178" t="s">
        <v>78</v>
      </c>
      <c r="AY160" s="170" t="s">
        <v>136</v>
      </c>
      <c r="BK160" s="179">
        <f>SUM(BK161:BK176)</f>
        <v>0</v>
      </c>
    </row>
    <row r="161" s="2" customFormat="1" ht="33" customHeight="1">
      <c r="A161" s="36"/>
      <c r="B161" s="146"/>
      <c r="C161" s="182" t="s">
        <v>185</v>
      </c>
      <c r="D161" s="182" t="s">
        <v>138</v>
      </c>
      <c r="E161" s="183" t="s">
        <v>186</v>
      </c>
      <c r="F161" s="184" t="s">
        <v>187</v>
      </c>
      <c r="G161" s="185" t="s">
        <v>141</v>
      </c>
      <c r="H161" s="186">
        <v>344</v>
      </c>
      <c r="I161" s="187"/>
      <c r="J161" s="188">
        <f>ROUND(I161*H161,2)</f>
        <v>0</v>
      </c>
      <c r="K161" s="189"/>
      <c r="L161" s="37"/>
      <c r="M161" s="190" t="s">
        <v>1</v>
      </c>
      <c r="N161" s="191" t="s">
        <v>39</v>
      </c>
      <c r="O161" s="75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142</v>
      </c>
      <c r="AT161" s="194" t="s">
        <v>138</v>
      </c>
      <c r="AU161" s="194" t="s">
        <v>82</v>
      </c>
      <c r="AY161" s="17" t="s">
        <v>136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7" t="s">
        <v>78</v>
      </c>
      <c r="BK161" s="195">
        <f>ROUND(I161*H161,2)</f>
        <v>0</v>
      </c>
      <c r="BL161" s="17" t="s">
        <v>142</v>
      </c>
      <c r="BM161" s="194" t="s">
        <v>142</v>
      </c>
    </row>
    <row r="162" s="2" customFormat="1" ht="33" customHeight="1">
      <c r="A162" s="36"/>
      <c r="B162" s="146"/>
      <c r="C162" s="182" t="s">
        <v>8</v>
      </c>
      <c r="D162" s="182" t="s">
        <v>138</v>
      </c>
      <c r="E162" s="183" t="s">
        <v>188</v>
      </c>
      <c r="F162" s="184" t="s">
        <v>189</v>
      </c>
      <c r="G162" s="185" t="s">
        <v>141</v>
      </c>
      <c r="H162" s="186">
        <v>1720</v>
      </c>
      <c r="I162" s="187"/>
      <c r="J162" s="188">
        <f>ROUND(I162*H162,2)</f>
        <v>0</v>
      </c>
      <c r="K162" s="189"/>
      <c r="L162" s="37"/>
      <c r="M162" s="190" t="s">
        <v>1</v>
      </c>
      <c r="N162" s="191" t="s">
        <v>39</v>
      </c>
      <c r="O162" s="75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142</v>
      </c>
      <c r="AT162" s="194" t="s">
        <v>138</v>
      </c>
      <c r="AU162" s="194" t="s">
        <v>82</v>
      </c>
      <c r="AY162" s="17" t="s">
        <v>136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7" t="s">
        <v>78</v>
      </c>
      <c r="BK162" s="195">
        <f>ROUND(I162*H162,2)</f>
        <v>0</v>
      </c>
      <c r="BL162" s="17" t="s">
        <v>142</v>
      </c>
      <c r="BM162" s="194" t="s">
        <v>164</v>
      </c>
    </row>
    <row r="163" s="2" customFormat="1" ht="33" customHeight="1">
      <c r="A163" s="36"/>
      <c r="B163" s="146"/>
      <c r="C163" s="182" t="s">
        <v>190</v>
      </c>
      <c r="D163" s="182" t="s">
        <v>138</v>
      </c>
      <c r="E163" s="183" t="s">
        <v>191</v>
      </c>
      <c r="F163" s="184" t="s">
        <v>192</v>
      </c>
      <c r="G163" s="185" t="s">
        <v>141</v>
      </c>
      <c r="H163" s="186">
        <v>344</v>
      </c>
      <c r="I163" s="187"/>
      <c r="J163" s="188">
        <f>ROUND(I163*H163,2)</f>
        <v>0</v>
      </c>
      <c r="K163" s="189"/>
      <c r="L163" s="37"/>
      <c r="M163" s="190" t="s">
        <v>1</v>
      </c>
      <c r="N163" s="191" t="s">
        <v>39</v>
      </c>
      <c r="O163" s="75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142</v>
      </c>
      <c r="AT163" s="194" t="s">
        <v>138</v>
      </c>
      <c r="AU163" s="194" t="s">
        <v>82</v>
      </c>
      <c r="AY163" s="17" t="s">
        <v>136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78</v>
      </c>
      <c r="BK163" s="195">
        <f>ROUND(I163*H163,2)</f>
        <v>0</v>
      </c>
      <c r="BL163" s="17" t="s">
        <v>142</v>
      </c>
      <c r="BM163" s="194" t="s">
        <v>157</v>
      </c>
    </row>
    <row r="164" s="2" customFormat="1" ht="21.75" customHeight="1">
      <c r="A164" s="36"/>
      <c r="B164" s="146"/>
      <c r="C164" s="182" t="s">
        <v>193</v>
      </c>
      <c r="D164" s="182" t="s">
        <v>138</v>
      </c>
      <c r="E164" s="183" t="s">
        <v>194</v>
      </c>
      <c r="F164" s="184" t="s">
        <v>195</v>
      </c>
      <c r="G164" s="185" t="s">
        <v>150</v>
      </c>
      <c r="H164" s="186">
        <v>448.47800000000001</v>
      </c>
      <c r="I164" s="187"/>
      <c r="J164" s="188">
        <f>ROUND(I164*H164,2)</f>
        <v>0</v>
      </c>
      <c r="K164" s="189"/>
      <c r="L164" s="37"/>
      <c r="M164" s="190" t="s">
        <v>1</v>
      </c>
      <c r="N164" s="191" t="s">
        <v>39</v>
      </c>
      <c r="O164" s="75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4" t="s">
        <v>142</v>
      </c>
      <c r="AT164" s="194" t="s">
        <v>138</v>
      </c>
      <c r="AU164" s="194" t="s">
        <v>82</v>
      </c>
      <c r="AY164" s="17" t="s">
        <v>136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7" t="s">
        <v>78</v>
      </c>
      <c r="BK164" s="195">
        <f>ROUND(I164*H164,2)</f>
        <v>0</v>
      </c>
      <c r="BL164" s="17" t="s">
        <v>142</v>
      </c>
      <c r="BM164" s="194" t="s">
        <v>180</v>
      </c>
    </row>
    <row r="165" s="13" customFormat="1">
      <c r="A165" s="13"/>
      <c r="B165" s="196"/>
      <c r="C165" s="13"/>
      <c r="D165" s="197" t="s">
        <v>154</v>
      </c>
      <c r="E165" s="198" t="s">
        <v>1</v>
      </c>
      <c r="F165" s="199" t="s">
        <v>196</v>
      </c>
      <c r="G165" s="13"/>
      <c r="H165" s="200">
        <v>448.4775510204081</v>
      </c>
      <c r="I165" s="201"/>
      <c r="J165" s="13"/>
      <c r="K165" s="13"/>
      <c r="L165" s="196"/>
      <c r="M165" s="202"/>
      <c r="N165" s="203"/>
      <c r="O165" s="203"/>
      <c r="P165" s="203"/>
      <c r="Q165" s="203"/>
      <c r="R165" s="203"/>
      <c r="S165" s="203"/>
      <c r="T165" s="20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154</v>
      </c>
      <c r="AU165" s="198" t="s">
        <v>82</v>
      </c>
      <c r="AV165" s="13" t="s">
        <v>82</v>
      </c>
      <c r="AW165" s="13" t="s">
        <v>32</v>
      </c>
      <c r="AX165" s="13" t="s">
        <v>74</v>
      </c>
      <c r="AY165" s="198" t="s">
        <v>136</v>
      </c>
    </row>
    <row r="166" s="14" customFormat="1">
      <c r="A166" s="14"/>
      <c r="B166" s="205"/>
      <c r="C166" s="14"/>
      <c r="D166" s="197" t="s">
        <v>154</v>
      </c>
      <c r="E166" s="206" t="s">
        <v>1</v>
      </c>
      <c r="F166" s="207" t="s">
        <v>156</v>
      </c>
      <c r="G166" s="14"/>
      <c r="H166" s="208">
        <v>448.4775510204081</v>
      </c>
      <c r="I166" s="209"/>
      <c r="J166" s="14"/>
      <c r="K166" s="14"/>
      <c r="L166" s="205"/>
      <c r="M166" s="210"/>
      <c r="N166" s="211"/>
      <c r="O166" s="211"/>
      <c r="P166" s="211"/>
      <c r="Q166" s="211"/>
      <c r="R166" s="211"/>
      <c r="S166" s="211"/>
      <c r="T166" s="21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6" t="s">
        <v>154</v>
      </c>
      <c r="AU166" s="206" t="s">
        <v>82</v>
      </c>
      <c r="AV166" s="14" t="s">
        <v>142</v>
      </c>
      <c r="AW166" s="14" t="s">
        <v>32</v>
      </c>
      <c r="AX166" s="14" t="s">
        <v>78</v>
      </c>
      <c r="AY166" s="206" t="s">
        <v>136</v>
      </c>
    </row>
    <row r="167" s="2" customFormat="1" ht="24.15" customHeight="1">
      <c r="A167" s="36"/>
      <c r="B167" s="146"/>
      <c r="C167" s="182" t="s">
        <v>197</v>
      </c>
      <c r="D167" s="182" t="s">
        <v>138</v>
      </c>
      <c r="E167" s="183" t="s">
        <v>198</v>
      </c>
      <c r="F167" s="184" t="s">
        <v>199</v>
      </c>
      <c r="G167" s="185" t="s">
        <v>150</v>
      </c>
      <c r="H167" s="186">
        <v>82.620000000000005</v>
      </c>
      <c r="I167" s="187"/>
      <c r="J167" s="188">
        <f>ROUND(I167*H167,2)</f>
        <v>0</v>
      </c>
      <c r="K167" s="189"/>
      <c r="L167" s="37"/>
      <c r="M167" s="190" t="s">
        <v>1</v>
      </c>
      <c r="N167" s="191" t="s">
        <v>39</v>
      </c>
      <c r="O167" s="75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4" t="s">
        <v>142</v>
      </c>
      <c r="AT167" s="194" t="s">
        <v>138</v>
      </c>
      <c r="AU167" s="194" t="s">
        <v>82</v>
      </c>
      <c r="AY167" s="17" t="s">
        <v>136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7" t="s">
        <v>78</v>
      </c>
      <c r="BK167" s="195">
        <f>ROUND(I167*H167,2)</f>
        <v>0</v>
      </c>
      <c r="BL167" s="17" t="s">
        <v>142</v>
      </c>
      <c r="BM167" s="194" t="s">
        <v>8</v>
      </c>
    </row>
    <row r="168" s="13" customFormat="1">
      <c r="A168" s="13"/>
      <c r="B168" s="196"/>
      <c r="C168" s="13"/>
      <c r="D168" s="197" t="s">
        <v>154</v>
      </c>
      <c r="E168" s="198" t="s">
        <v>1</v>
      </c>
      <c r="F168" s="199" t="s">
        <v>200</v>
      </c>
      <c r="G168" s="13"/>
      <c r="H168" s="200">
        <v>82.620000000000005</v>
      </c>
      <c r="I168" s="201"/>
      <c r="J168" s="13"/>
      <c r="K168" s="13"/>
      <c r="L168" s="196"/>
      <c r="M168" s="202"/>
      <c r="N168" s="203"/>
      <c r="O168" s="203"/>
      <c r="P168" s="203"/>
      <c r="Q168" s="203"/>
      <c r="R168" s="203"/>
      <c r="S168" s="203"/>
      <c r="T168" s="20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154</v>
      </c>
      <c r="AU168" s="198" t="s">
        <v>82</v>
      </c>
      <c r="AV168" s="13" t="s">
        <v>82</v>
      </c>
      <c r="AW168" s="13" t="s">
        <v>32</v>
      </c>
      <c r="AX168" s="13" t="s">
        <v>74</v>
      </c>
      <c r="AY168" s="198" t="s">
        <v>136</v>
      </c>
    </row>
    <row r="169" s="14" customFormat="1">
      <c r="A169" s="14"/>
      <c r="B169" s="205"/>
      <c r="C169" s="14"/>
      <c r="D169" s="197" t="s">
        <v>154</v>
      </c>
      <c r="E169" s="206" t="s">
        <v>1</v>
      </c>
      <c r="F169" s="207" t="s">
        <v>156</v>
      </c>
      <c r="G169" s="14"/>
      <c r="H169" s="208">
        <v>82.620000000000005</v>
      </c>
      <c r="I169" s="209"/>
      <c r="J169" s="14"/>
      <c r="K169" s="14"/>
      <c r="L169" s="205"/>
      <c r="M169" s="210"/>
      <c r="N169" s="211"/>
      <c r="O169" s="211"/>
      <c r="P169" s="211"/>
      <c r="Q169" s="211"/>
      <c r="R169" s="211"/>
      <c r="S169" s="211"/>
      <c r="T169" s="21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6" t="s">
        <v>154</v>
      </c>
      <c r="AU169" s="206" t="s">
        <v>82</v>
      </c>
      <c r="AV169" s="14" t="s">
        <v>142</v>
      </c>
      <c r="AW169" s="14" t="s">
        <v>32</v>
      </c>
      <c r="AX169" s="14" t="s">
        <v>78</v>
      </c>
      <c r="AY169" s="206" t="s">
        <v>136</v>
      </c>
    </row>
    <row r="170" s="2" customFormat="1" ht="24.15" customHeight="1">
      <c r="A170" s="36"/>
      <c r="B170" s="146"/>
      <c r="C170" s="182" t="s">
        <v>201</v>
      </c>
      <c r="D170" s="182" t="s">
        <v>138</v>
      </c>
      <c r="E170" s="183" t="s">
        <v>202</v>
      </c>
      <c r="F170" s="184" t="s">
        <v>203</v>
      </c>
      <c r="G170" s="185" t="s">
        <v>150</v>
      </c>
      <c r="H170" s="186">
        <v>38.231999999999999</v>
      </c>
      <c r="I170" s="187"/>
      <c r="J170" s="188">
        <f>ROUND(I170*H170,2)</f>
        <v>0</v>
      </c>
      <c r="K170" s="189"/>
      <c r="L170" s="37"/>
      <c r="M170" s="190" t="s">
        <v>1</v>
      </c>
      <c r="N170" s="191" t="s">
        <v>39</v>
      </c>
      <c r="O170" s="75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142</v>
      </c>
      <c r="AT170" s="194" t="s">
        <v>138</v>
      </c>
      <c r="AU170" s="194" t="s">
        <v>82</v>
      </c>
      <c r="AY170" s="17" t="s">
        <v>136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7" t="s">
        <v>78</v>
      </c>
      <c r="BK170" s="195">
        <f>ROUND(I170*H170,2)</f>
        <v>0</v>
      </c>
      <c r="BL170" s="17" t="s">
        <v>142</v>
      </c>
      <c r="BM170" s="194" t="s">
        <v>193</v>
      </c>
    </row>
    <row r="171" s="13" customFormat="1">
      <c r="A171" s="13"/>
      <c r="B171" s="196"/>
      <c r="C171" s="13"/>
      <c r="D171" s="197" t="s">
        <v>154</v>
      </c>
      <c r="E171" s="198" t="s">
        <v>1</v>
      </c>
      <c r="F171" s="199" t="s">
        <v>204</v>
      </c>
      <c r="G171" s="13"/>
      <c r="H171" s="200">
        <v>38.232000000000006</v>
      </c>
      <c r="I171" s="201"/>
      <c r="J171" s="13"/>
      <c r="K171" s="13"/>
      <c r="L171" s="196"/>
      <c r="M171" s="202"/>
      <c r="N171" s="203"/>
      <c r="O171" s="203"/>
      <c r="P171" s="203"/>
      <c r="Q171" s="203"/>
      <c r="R171" s="203"/>
      <c r="S171" s="203"/>
      <c r="T171" s="20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154</v>
      </c>
      <c r="AU171" s="198" t="s">
        <v>82</v>
      </c>
      <c r="AV171" s="13" t="s">
        <v>82</v>
      </c>
      <c r="AW171" s="13" t="s">
        <v>32</v>
      </c>
      <c r="AX171" s="13" t="s">
        <v>74</v>
      </c>
      <c r="AY171" s="198" t="s">
        <v>136</v>
      </c>
    </row>
    <row r="172" s="14" customFormat="1">
      <c r="A172" s="14"/>
      <c r="B172" s="205"/>
      <c r="C172" s="14"/>
      <c r="D172" s="197" t="s">
        <v>154</v>
      </c>
      <c r="E172" s="206" t="s">
        <v>1</v>
      </c>
      <c r="F172" s="207" t="s">
        <v>156</v>
      </c>
      <c r="G172" s="14"/>
      <c r="H172" s="208">
        <v>38.232000000000006</v>
      </c>
      <c r="I172" s="209"/>
      <c r="J172" s="14"/>
      <c r="K172" s="14"/>
      <c r="L172" s="205"/>
      <c r="M172" s="210"/>
      <c r="N172" s="211"/>
      <c r="O172" s="211"/>
      <c r="P172" s="211"/>
      <c r="Q172" s="211"/>
      <c r="R172" s="211"/>
      <c r="S172" s="211"/>
      <c r="T172" s="21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6" t="s">
        <v>154</v>
      </c>
      <c r="AU172" s="206" t="s">
        <v>82</v>
      </c>
      <c r="AV172" s="14" t="s">
        <v>142</v>
      </c>
      <c r="AW172" s="14" t="s">
        <v>32</v>
      </c>
      <c r="AX172" s="14" t="s">
        <v>78</v>
      </c>
      <c r="AY172" s="206" t="s">
        <v>136</v>
      </c>
    </row>
    <row r="173" s="2" customFormat="1" ht="24.15" customHeight="1">
      <c r="A173" s="36"/>
      <c r="B173" s="146"/>
      <c r="C173" s="182" t="s">
        <v>205</v>
      </c>
      <c r="D173" s="182" t="s">
        <v>138</v>
      </c>
      <c r="E173" s="183" t="s">
        <v>206</v>
      </c>
      <c r="F173" s="184" t="s">
        <v>207</v>
      </c>
      <c r="G173" s="185" t="s">
        <v>208</v>
      </c>
      <c r="H173" s="186">
        <v>117</v>
      </c>
      <c r="I173" s="187"/>
      <c r="J173" s="188">
        <f>ROUND(I173*H173,2)</f>
        <v>0</v>
      </c>
      <c r="K173" s="189"/>
      <c r="L173" s="37"/>
      <c r="M173" s="190" t="s">
        <v>1</v>
      </c>
      <c r="N173" s="191" t="s">
        <v>39</v>
      </c>
      <c r="O173" s="75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4" t="s">
        <v>142</v>
      </c>
      <c r="AT173" s="194" t="s">
        <v>138</v>
      </c>
      <c r="AU173" s="194" t="s">
        <v>82</v>
      </c>
      <c r="AY173" s="17" t="s">
        <v>136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78</v>
      </c>
      <c r="BK173" s="195">
        <f>ROUND(I173*H173,2)</f>
        <v>0</v>
      </c>
      <c r="BL173" s="17" t="s">
        <v>142</v>
      </c>
      <c r="BM173" s="194" t="s">
        <v>201</v>
      </c>
    </row>
    <row r="174" s="13" customFormat="1">
      <c r="A174" s="13"/>
      <c r="B174" s="196"/>
      <c r="C174" s="13"/>
      <c r="D174" s="197" t="s">
        <v>154</v>
      </c>
      <c r="E174" s="198" t="s">
        <v>1</v>
      </c>
      <c r="F174" s="199" t="s">
        <v>209</v>
      </c>
      <c r="G174" s="13"/>
      <c r="H174" s="200">
        <v>117</v>
      </c>
      <c r="I174" s="201"/>
      <c r="J174" s="13"/>
      <c r="K174" s="13"/>
      <c r="L174" s="196"/>
      <c r="M174" s="202"/>
      <c r="N174" s="203"/>
      <c r="O174" s="203"/>
      <c r="P174" s="203"/>
      <c r="Q174" s="203"/>
      <c r="R174" s="203"/>
      <c r="S174" s="203"/>
      <c r="T174" s="20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154</v>
      </c>
      <c r="AU174" s="198" t="s">
        <v>82</v>
      </c>
      <c r="AV174" s="13" t="s">
        <v>82</v>
      </c>
      <c r="AW174" s="13" t="s">
        <v>32</v>
      </c>
      <c r="AX174" s="13" t="s">
        <v>74</v>
      </c>
      <c r="AY174" s="198" t="s">
        <v>136</v>
      </c>
    </row>
    <row r="175" s="14" customFormat="1">
      <c r="A175" s="14"/>
      <c r="B175" s="205"/>
      <c r="C175" s="14"/>
      <c r="D175" s="197" t="s">
        <v>154</v>
      </c>
      <c r="E175" s="206" t="s">
        <v>1</v>
      </c>
      <c r="F175" s="207" t="s">
        <v>156</v>
      </c>
      <c r="G175" s="14"/>
      <c r="H175" s="208">
        <v>117</v>
      </c>
      <c r="I175" s="209"/>
      <c r="J175" s="14"/>
      <c r="K175" s="14"/>
      <c r="L175" s="205"/>
      <c r="M175" s="210"/>
      <c r="N175" s="211"/>
      <c r="O175" s="211"/>
      <c r="P175" s="211"/>
      <c r="Q175" s="211"/>
      <c r="R175" s="211"/>
      <c r="S175" s="211"/>
      <c r="T175" s="21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6" t="s">
        <v>154</v>
      </c>
      <c r="AU175" s="206" t="s">
        <v>82</v>
      </c>
      <c r="AV175" s="14" t="s">
        <v>142</v>
      </c>
      <c r="AW175" s="14" t="s">
        <v>32</v>
      </c>
      <c r="AX175" s="14" t="s">
        <v>78</v>
      </c>
      <c r="AY175" s="206" t="s">
        <v>136</v>
      </c>
    </row>
    <row r="176" s="2" customFormat="1" ht="16.5" customHeight="1">
      <c r="A176" s="36"/>
      <c r="B176" s="146"/>
      <c r="C176" s="182" t="s">
        <v>210</v>
      </c>
      <c r="D176" s="182" t="s">
        <v>138</v>
      </c>
      <c r="E176" s="183" t="s">
        <v>211</v>
      </c>
      <c r="F176" s="184" t="s">
        <v>212</v>
      </c>
      <c r="G176" s="185" t="s">
        <v>162</v>
      </c>
      <c r="H176" s="186">
        <v>52</v>
      </c>
      <c r="I176" s="187"/>
      <c r="J176" s="188">
        <f>ROUND(I176*H176,2)</f>
        <v>0</v>
      </c>
      <c r="K176" s="189"/>
      <c r="L176" s="37"/>
      <c r="M176" s="190" t="s">
        <v>1</v>
      </c>
      <c r="N176" s="191" t="s">
        <v>39</v>
      </c>
      <c r="O176" s="75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4" t="s">
        <v>142</v>
      </c>
      <c r="AT176" s="194" t="s">
        <v>138</v>
      </c>
      <c r="AU176" s="194" t="s">
        <v>82</v>
      </c>
      <c r="AY176" s="17" t="s">
        <v>136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7" t="s">
        <v>78</v>
      </c>
      <c r="BK176" s="195">
        <f>ROUND(I176*H176,2)</f>
        <v>0</v>
      </c>
      <c r="BL176" s="17" t="s">
        <v>142</v>
      </c>
      <c r="BM176" s="194" t="s">
        <v>210</v>
      </c>
    </row>
    <row r="177" s="12" customFormat="1" ht="22.8" customHeight="1">
      <c r="A177" s="12"/>
      <c r="B177" s="169"/>
      <c r="C177" s="12"/>
      <c r="D177" s="170" t="s">
        <v>73</v>
      </c>
      <c r="E177" s="180" t="s">
        <v>213</v>
      </c>
      <c r="F177" s="180" t="s">
        <v>214</v>
      </c>
      <c r="G177" s="12"/>
      <c r="H177" s="12"/>
      <c r="I177" s="172"/>
      <c r="J177" s="181">
        <f>BK177</f>
        <v>0</v>
      </c>
      <c r="K177" s="12"/>
      <c r="L177" s="169"/>
      <c r="M177" s="174"/>
      <c r="N177" s="175"/>
      <c r="O177" s="175"/>
      <c r="P177" s="176">
        <f>SUM(P178:P188)</f>
        <v>0</v>
      </c>
      <c r="Q177" s="175"/>
      <c r="R177" s="176">
        <f>SUM(R178:R188)</f>
        <v>0</v>
      </c>
      <c r="S177" s="175"/>
      <c r="T177" s="177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0" t="s">
        <v>78</v>
      </c>
      <c r="AT177" s="178" t="s">
        <v>73</v>
      </c>
      <c r="AU177" s="178" t="s">
        <v>78</v>
      </c>
      <c r="AY177" s="170" t="s">
        <v>136</v>
      </c>
      <c r="BK177" s="179">
        <f>SUM(BK178:BK188)</f>
        <v>0</v>
      </c>
    </row>
    <row r="178" s="2" customFormat="1" ht="37.8" customHeight="1">
      <c r="A178" s="36"/>
      <c r="B178" s="146"/>
      <c r="C178" s="182" t="s">
        <v>215</v>
      </c>
      <c r="D178" s="182" t="s">
        <v>138</v>
      </c>
      <c r="E178" s="183" t="s">
        <v>216</v>
      </c>
      <c r="F178" s="184" t="s">
        <v>217</v>
      </c>
      <c r="G178" s="185" t="s">
        <v>218</v>
      </c>
      <c r="H178" s="186">
        <v>2354</v>
      </c>
      <c r="I178" s="187"/>
      <c r="J178" s="188">
        <f>ROUND(I178*H178,2)</f>
        <v>0</v>
      </c>
      <c r="K178" s="189"/>
      <c r="L178" s="37"/>
      <c r="M178" s="190" t="s">
        <v>1</v>
      </c>
      <c r="N178" s="191" t="s">
        <v>39</v>
      </c>
      <c r="O178" s="75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4" t="s">
        <v>142</v>
      </c>
      <c r="AT178" s="194" t="s">
        <v>138</v>
      </c>
      <c r="AU178" s="194" t="s">
        <v>82</v>
      </c>
      <c r="AY178" s="17" t="s">
        <v>136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7" t="s">
        <v>78</v>
      </c>
      <c r="BK178" s="195">
        <f>ROUND(I178*H178,2)</f>
        <v>0</v>
      </c>
      <c r="BL178" s="17" t="s">
        <v>142</v>
      </c>
      <c r="BM178" s="194" t="s">
        <v>219</v>
      </c>
    </row>
    <row r="179" s="2" customFormat="1" ht="33" customHeight="1">
      <c r="A179" s="36"/>
      <c r="B179" s="146"/>
      <c r="C179" s="182" t="s">
        <v>220</v>
      </c>
      <c r="D179" s="182" t="s">
        <v>138</v>
      </c>
      <c r="E179" s="183" t="s">
        <v>221</v>
      </c>
      <c r="F179" s="184" t="s">
        <v>222</v>
      </c>
      <c r="G179" s="185" t="s">
        <v>218</v>
      </c>
      <c r="H179" s="186">
        <v>25.350000000000001</v>
      </c>
      <c r="I179" s="187"/>
      <c r="J179" s="188">
        <f>ROUND(I179*H179,2)</f>
        <v>0</v>
      </c>
      <c r="K179" s="189"/>
      <c r="L179" s="37"/>
      <c r="M179" s="190" t="s">
        <v>1</v>
      </c>
      <c r="N179" s="191" t="s">
        <v>39</v>
      </c>
      <c r="O179" s="75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4" t="s">
        <v>142</v>
      </c>
      <c r="AT179" s="194" t="s">
        <v>138</v>
      </c>
      <c r="AU179" s="194" t="s">
        <v>82</v>
      </c>
      <c r="AY179" s="17" t="s">
        <v>136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78</v>
      </c>
      <c r="BK179" s="195">
        <f>ROUND(I179*H179,2)</f>
        <v>0</v>
      </c>
      <c r="BL179" s="17" t="s">
        <v>142</v>
      </c>
      <c r="BM179" s="194" t="s">
        <v>223</v>
      </c>
    </row>
    <row r="180" s="2" customFormat="1" ht="33" customHeight="1">
      <c r="A180" s="36"/>
      <c r="B180" s="146"/>
      <c r="C180" s="182" t="s">
        <v>7</v>
      </c>
      <c r="D180" s="182" t="s">
        <v>138</v>
      </c>
      <c r="E180" s="183" t="s">
        <v>224</v>
      </c>
      <c r="F180" s="184" t="s">
        <v>225</v>
      </c>
      <c r="G180" s="185" t="s">
        <v>218</v>
      </c>
      <c r="H180" s="186">
        <v>1.51</v>
      </c>
      <c r="I180" s="187"/>
      <c r="J180" s="188">
        <f>ROUND(I180*H180,2)</f>
        <v>0</v>
      </c>
      <c r="K180" s="189"/>
      <c r="L180" s="37"/>
      <c r="M180" s="190" t="s">
        <v>1</v>
      </c>
      <c r="N180" s="191" t="s">
        <v>39</v>
      </c>
      <c r="O180" s="75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142</v>
      </c>
      <c r="AT180" s="194" t="s">
        <v>138</v>
      </c>
      <c r="AU180" s="194" t="s">
        <v>82</v>
      </c>
      <c r="AY180" s="17" t="s">
        <v>136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7" t="s">
        <v>78</v>
      </c>
      <c r="BK180" s="195">
        <f>ROUND(I180*H180,2)</f>
        <v>0</v>
      </c>
      <c r="BL180" s="17" t="s">
        <v>142</v>
      </c>
      <c r="BM180" s="194" t="s">
        <v>226</v>
      </c>
    </row>
    <row r="181" s="2" customFormat="1" ht="33" customHeight="1">
      <c r="A181" s="36"/>
      <c r="B181" s="146"/>
      <c r="C181" s="182" t="s">
        <v>219</v>
      </c>
      <c r="D181" s="182" t="s">
        <v>138</v>
      </c>
      <c r="E181" s="183" t="s">
        <v>227</v>
      </c>
      <c r="F181" s="184" t="s">
        <v>228</v>
      </c>
      <c r="G181" s="185" t="s">
        <v>218</v>
      </c>
      <c r="H181" s="186">
        <v>3.0099999999999998</v>
      </c>
      <c r="I181" s="187"/>
      <c r="J181" s="188">
        <f>ROUND(I181*H181,2)</f>
        <v>0</v>
      </c>
      <c r="K181" s="189"/>
      <c r="L181" s="37"/>
      <c r="M181" s="190" t="s">
        <v>1</v>
      </c>
      <c r="N181" s="191" t="s">
        <v>39</v>
      </c>
      <c r="O181" s="75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4" t="s">
        <v>142</v>
      </c>
      <c r="AT181" s="194" t="s">
        <v>138</v>
      </c>
      <c r="AU181" s="194" t="s">
        <v>82</v>
      </c>
      <c r="AY181" s="17" t="s">
        <v>136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7" t="s">
        <v>78</v>
      </c>
      <c r="BK181" s="195">
        <f>ROUND(I181*H181,2)</f>
        <v>0</v>
      </c>
      <c r="BL181" s="17" t="s">
        <v>142</v>
      </c>
      <c r="BM181" s="194" t="s">
        <v>229</v>
      </c>
    </row>
    <row r="182" s="2" customFormat="1" ht="49.05" customHeight="1">
      <c r="A182" s="36"/>
      <c r="B182" s="146"/>
      <c r="C182" s="182" t="s">
        <v>230</v>
      </c>
      <c r="D182" s="182" t="s">
        <v>138</v>
      </c>
      <c r="E182" s="183" t="s">
        <v>231</v>
      </c>
      <c r="F182" s="184" t="s">
        <v>232</v>
      </c>
      <c r="G182" s="185" t="s">
        <v>218</v>
      </c>
      <c r="H182" s="186">
        <v>26.030000000000001</v>
      </c>
      <c r="I182" s="187"/>
      <c r="J182" s="188">
        <f>ROUND(I182*H182,2)</f>
        <v>0</v>
      </c>
      <c r="K182" s="189"/>
      <c r="L182" s="37"/>
      <c r="M182" s="190" t="s">
        <v>1</v>
      </c>
      <c r="N182" s="191" t="s">
        <v>39</v>
      </c>
      <c r="O182" s="75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4" t="s">
        <v>142</v>
      </c>
      <c r="AT182" s="194" t="s">
        <v>138</v>
      </c>
      <c r="AU182" s="194" t="s">
        <v>82</v>
      </c>
      <c r="AY182" s="17" t="s">
        <v>136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78</v>
      </c>
      <c r="BK182" s="195">
        <f>ROUND(I182*H182,2)</f>
        <v>0</v>
      </c>
      <c r="BL182" s="17" t="s">
        <v>142</v>
      </c>
      <c r="BM182" s="194" t="s">
        <v>233</v>
      </c>
    </row>
    <row r="183" s="2" customFormat="1" ht="33" customHeight="1">
      <c r="A183" s="36"/>
      <c r="B183" s="146"/>
      <c r="C183" s="182" t="s">
        <v>234</v>
      </c>
      <c r="D183" s="182" t="s">
        <v>138</v>
      </c>
      <c r="E183" s="183" t="s">
        <v>235</v>
      </c>
      <c r="F183" s="184" t="s">
        <v>236</v>
      </c>
      <c r="G183" s="185" t="s">
        <v>218</v>
      </c>
      <c r="H183" s="186">
        <v>26.260000000000002</v>
      </c>
      <c r="I183" s="187"/>
      <c r="J183" s="188">
        <f>ROUND(I183*H183,2)</f>
        <v>0</v>
      </c>
      <c r="K183" s="189"/>
      <c r="L183" s="37"/>
      <c r="M183" s="190" t="s">
        <v>1</v>
      </c>
      <c r="N183" s="191" t="s">
        <v>39</v>
      </c>
      <c r="O183" s="75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4" t="s">
        <v>142</v>
      </c>
      <c r="AT183" s="194" t="s">
        <v>138</v>
      </c>
      <c r="AU183" s="194" t="s">
        <v>82</v>
      </c>
      <c r="AY183" s="17" t="s">
        <v>136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7" t="s">
        <v>78</v>
      </c>
      <c r="BK183" s="195">
        <f>ROUND(I183*H183,2)</f>
        <v>0</v>
      </c>
      <c r="BL183" s="17" t="s">
        <v>142</v>
      </c>
      <c r="BM183" s="194" t="s">
        <v>237</v>
      </c>
    </row>
    <row r="184" s="2" customFormat="1" ht="37.8" customHeight="1">
      <c r="A184" s="36"/>
      <c r="B184" s="146"/>
      <c r="C184" s="182" t="s">
        <v>238</v>
      </c>
      <c r="D184" s="182" t="s">
        <v>138</v>
      </c>
      <c r="E184" s="183" t="s">
        <v>239</v>
      </c>
      <c r="F184" s="184" t="s">
        <v>240</v>
      </c>
      <c r="G184" s="185" t="s">
        <v>218</v>
      </c>
      <c r="H184" s="186">
        <v>11.75</v>
      </c>
      <c r="I184" s="187"/>
      <c r="J184" s="188">
        <f>ROUND(I184*H184,2)</f>
        <v>0</v>
      </c>
      <c r="K184" s="189"/>
      <c r="L184" s="37"/>
      <c r="M184" s="190" t="s">
        <v>1</v>
      </c>
      <c r="N184" s="191" t="s">
        <v>39</v>
      </c>
      <c r="O184" s="75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142</v>
      </c>
      <c r="AT184" s="194" t="s">
        <v>138</v>
      </c>
      <c r="AU184" s="194" t="s">
        <v>82</v>
      </c>
      <c r="AY184" s="17" t="s">
        <v>136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78</v>
      </c>
      <c r="BK184" s="195">
        <f>ROUND(I184*H184,2)</f>
        <v>0</v>
      </c>
      <c r="BL184" s="17" t="s">
        <v>142</v>
      </c>
      <c r="BM184" s="194" t="s">
        <v>241</v>
      </c>
    </row>
    <row r="185" s="2" customFormat="1" ht="33" customHeight="1">
      <c r="A185" s="36"/>
      <c r="B185" s="146"/>
      <c r="C185" s="182" t="s">
        <v>242</v>
      </c>
      <c r="D185" s="182" t="s">
        <v>138</v>
      </c>
      <c r="E185" s="183" t="s">
        <v>243</v>
      </c>
      <c r="F185" s="184" t="s">
        <v>244</v>
      </c>
      <c r="G185" s="185" t="s">
        <v>218</v>
      </c>
      <c r="H185" s="186">
        <v>17.420000000000002</v>
      </c>
      <c r="I185" s="187"/>
      <c r="J185" s="188">
        <f>ROUND(I185*H185,2)</f>
        <v>0</v>
      </c>
      <c r="K185" s="189"/>
      <c r="L185" s="37"/>
      <c r="M185" s="190" t="s">
        <v>1</v>
      </c>
      <c r="N185" s="191" t="s">
        <v>39</v>
      </c>
      <c r="O185" s="75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4" t="s">
        <v>142</v>
      </c>
      <c r="AT185" s="194" t="s">
        <v>138</v>
      </c>
      <c r="AU185" s="194" t="s">
        <v>82</v>
      </c>
      <c r="AY185" s="17" t="s">
        <v>136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7" t="s">
        <v>78</v>
      </c>
      <c r="BK185" s="195">
        <f>ROUND(I185*H185,2)</f>
        <v>0</v>
      </c>
      <c r="BL185" s="17" t="s">
        <v>142</v>
      </c>
      <c r="BM185" s="194" t="s">
        <v>245</v>
      </c>
    </row>
    <row r="186" s="13" customFormat="1">
      <c r="A186" s="13"/>
      <c r="B186" s="196"/>
      <c r="C186" s="13"/>
      <c r="D186" s="197" t="s">
        <v>154</v>
      </c>
      <c r="E186" s="198" t="s">
        <v>1</v>
      </c>
      <c r="F186" s="199" t="s">
        <v>246</v>
      </c>
      <c r="G186" s="13"/>
      <c r="H186" s="200">
        <v>17.420000000000002</v>
      </c>
      <c r="I186" s="201"/>
      <c r="J186" s="13"/>
      <c r="K186" s="13"/>
      <c r="L186" s="196"/>
      <c r="M186" s="202"/>
      <c r="N186" s="203"/>
      <c r="O186" s="203"/>
      <c r="P186" s="203"/>
      <c r="Q186" s="203"/>
      <c r="R186" s="203"/>
      <c r="S186" s="203"/>
      <c r="T186" s="20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8" t="s">
        <v>154</v>
      </c>
      <c r="AU186" s="198" t="s">
        <v>82</v>
      </c>
      <c r="AV186" s="13" t="s">
        <v>82</v>
      </c>
      <c r="AW186" s="13" t="s">
        <v>32</v>
      </c>
      <c r="AX186" s="13" t="s">
        <v>74</v>
      </c>
      <c r="AY186" s="198" t="s">
        <v>136</v>
      </c>
    </row>
    <row r="187" s="14" customFormat="1">
      <c r="A187" s="14"/>
      <c r="B187" s="205"/>
      <c r="C187" s="14"/>
      <c r="D187" s="197" t="s">
        <v>154</v>
      </c>
      <c r="E187" s="206" t="s">
        <v>1</v>
      </c>
      <c r="F187" s="207" t="s">
        <v>156</v>
      </c>
      <c r="G187" s="14"/>
      <c r="H187" s="208">
        <v>17.420000000000002</v>
      </c>
      <c r="I187" s="209"/>
      <c r="J187" s="14"/>
      <c r="K187" s="14"/>
      <c r="L187" s="205"/>
      <c r="M187" s="210"/>
      <c r="N187" s="211"/>
      <c r="O187" s="211"/>
      <c r="P187" s="211"/>
      <c r="Q187" s="211"/>
      <c r="R187" s="211"/>
      <c r="S187" s="211"/>
      <c r="T187" s="21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6" t="s">
        <v>154</v>
      </c>
      <c r="AU187" s="206" t="s">
        <v>82</v>
      </c>
      <c r="AV187" s="14" t="s">
        <v>142</v>
      </c>
      <c r="AW187" s="14" t="s">
        <v>32</v>
      </c>
      <c r="AX187" s="14" t="s">
        <v>78</v>
      </c>
      <c r="AY187" s="206" t="s">
        <v>136</v>
      </c>
    </row>
    <row r="188" s="2" customFormat="1" ht="33" customHeight="1">
      <c r="A188" s="36"/>
      <c r="B188" s="146"/>
      <c r="C188" s="182" t="s">
        <v>247</v>
      </c>
      <c r="D188" s="182" t="s">
        <v>138</v>
      </c>
      <c r="E188" s="183" t="s">
        <v>248</v>
      </c>
      <c r="F188" s="184" t="s">
        <v>249</v>
      </c>
      <c r="G188" s="185" t="s">
        <v>218</v>
      </c>
      <c r="H188" s="186">
        <v>4.2999999999999998</v>
      </c>
      <c r="I188" s="187"/>
      <c r="J188" s="188">
        <f>ROUND(I188*H188,2)</f>
        <v>0</v>
      </c>
      <c r="K188" s="189"/>
      <c r="L188" s="37"/>
      <c r="M188" s="190" t="s">
        <v>1</v>
      </c>
      <c r="N188" s="191" t="s">
        <v>39</v>
      </c>
      <c r="O188" s="75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142</v>
      </c>
      <c r="AT188" s="194" t="s">
        <v>138</v>
      </c>
      <c r="AU188" s="194" t="s">
        <v>82</v>
      </c>
      <c r="AY188" s="17" t="s">
        <v>136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7" t="s">
        <v>78</v>
      </c>
      <c r="BK188" s="195">
        <f>ROUND(I188*H188,2)</f>
        <v>0</v>
      </c>
      <c r="BL188" s="17" t="s">
        <v>142</v>
      </c>
      <c r="BM188" s="194" t="s">
        <v>250</v>
      </c>
    </row>
    <row r="189" s="12" customFormat="1" ht="25.92" customHeight="1">
      <c r="A189" s="12"/>
      <c r="B189" s="169"/>
      <c r="C189" s="12"/>
      <c r="D189" s="170" t="s">
        <v>73</v>
      </c>
      <c r="E189" s="171" t="s">
        <v>251</v>
      </c>
      <c r="F189" s="171" t="s">
        <v>252</v>
      </c>
      <c r="G189" s="12"/>
      <c r="H189" s="12"/>
      <c r="I189" s="172"/>
      <c r="J189" s="173">
        <f>BK189</f>
        <v>0</v>
      </c>
      <c r="K189" s="12"/>
      <c r="L189" s="169"/>
      <c r="M189" s="174"/>
      <c r="N189" s="175"/>
      <c r="O189" s="175"/>
      <c r="P189" s="176">
        <f>P190+P194+P197+P202+P209</f>
        <v>0</v>
      </c>
      <c r="Q189" s="175"/>
      <c r="R189" s="176">
        <f>R190+R194+R197+R202+R209</f>
        <v>0</v>
      </c>
      <c r="S189" s="175"/>
      <c r="T189" s="177">
        <f>T190+T194+T197+T202+T209</f>
        <v>11.48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70" t="s">
        <v>82</v>
      </c>
      <c r="AT189" s="178" t="s">
        <v>73</v>
      </c>
      <c r="AU189" s="178" t="s">
        <v>74</v>
      </c>
      <c r="AY189" s="170" t="s">
        <v>136</v>
      </c>
      <c r="BK189" s="179">
        <f>BK190+BK194+BK197+BK202+BK209</f>
        <v>0</v>
      </c>
    </row>
    <row r="190" s="12" customFormat="1" ht="22.8" customHeight="1">
      <c r="A190" s="12"/>
      <c r="B190" s="169"/>
      <c r="C190" s="12"/>
      <c r="D190" s="170" t="s">
        <v>73</v>
      </c>
      <c r="E190" s="180" t="s">
        <v>253</v>
      </c>
      <c r="F190" s="180" t="s">
        <v>254</v>
      </c>
      <c r="G190" s="12"/>
      <c r="H190" s="12"/>
      <c r="I190" s="172"/>
      <c r="J190" s="181">
        <f>BK190</f>
        <v>0</v>
      </c>
      <c r="K190" s="12"/>
      <c r="L190" s="169"/>
      <c r="M190" s="174"/>
      <c r="N190" s="175"/>
      <c r="O190" s="175"/>
      <c r="P190" s="176">
        <f>SUM(P191:P193)</f>
        <v>0</v>
      </c>
      <c r="Q190" s="175"/>
      <c r="R190" s="176">
        <f>SUM(R191:R193)</f>
        <v>0</v>
      </c>
      <c r="S190" s="175"/>
      <c r="T190" s="177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70" t="s">
        <v>82</v>
      </c>
      <c r="AT190" s="178" t="s">
        <v>73</v>
      </c>
      <c r="AU190" s="178" t="s">
        <v>78</v>
      </c>
      <c r="AY190" s="170" t="s">
        <v>136</v>
      </c>
      <c r="BK190" s="179">
        <f>SUM(BK191:BK193)</f>
        <v>0</v>
      </c>
    </row>
    <row r="191" s="2" customFormat="1" ht="16.5" customHeight="1">
      <c r="A191" s="36"/>
      <c r="B191" s="146"/>
      <c r="C191" s="182" t="s">
        <v>255</v>
      </c>
      <c r="D191" s="182" t="s">
        <v>138</v>
      </c>
      <c r="E191" s="183" t="s">
        <v>256</v>
      </c>
      <c r="F191" s="184" t="s">
        <v>257</v>
      </c>
      <c r="G191" s="185" t="s">
        <v>141</v>
      </c>
      <c r="H191" s="186">
        <v>877.5</v>
      </c>
      <c r="I191" s="187"/>
      <c r="J191" s="188">
        <f>ROUND(I191*H191,2)</f>
        <v>0</v>
      </c>
      <c r="K191" s="189"/>
      <c r="L191" s="37"/>
      <c r="M191" s="190" t="s">
        <v>1</v>
      </c>
      <c r="N191" s="191" t="s">
        <v>39</v>
      </c>
      <c r="O191" s="75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4" t="s">
        <v>201</v>
      </c>
      <c r="AT191" s="194" t="s">
        <v>138</v>
      </c>
      <c r="AU191" s="194" t="s">
        <v>82</v>
      </c>
      <c r="AY191" s="17" t="s">
        <v>136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7" t="s">
        <v>78</v>
      </c>
      <c r="BK191" s="195">
        <f>ROUND(I191*H191,2)</f>
        <v>0</v>
      </c>
      <c r="BL191" s="17" t="s">
        <v>201</v>
      </c>
      <c r="BM191" s="194" t="s">
        <v>258</v>
      </c>
    </row>
    <row r="192" s="13" customFormat="1">
      <c r="A192" s="13"/>
      <c r="B192" s="196"/>
      <c r="C192" s="13"/>
      <c r="D192" s="197" t="s">
        <v>154</v>
      </c>
      <c r="E192" s="198" t="s">
        <v>1</v>
      </c>
      <c r="F192" s="199" t="s">
        <v>259</v>
      </c>
      <c r="G192" s="13"/>
      <c r="H192" s="200">
        <v>877.5</v>
      </c>
      <c r="I192" s="201"/>
      <c r="J192" s="13"/>
      <c r="K192" s="13"/>
      <c r="L192" s="196"/>
      <c r="M192" s="202"/>
      <c r="N192" s="203"/>
      <c r="O192" s="203"/>
      <c r="P192" s="203"/>
      <c r="Q192" s="203"/>
      <c r="R192" s="203"/>
      <c r="S192" s="203"/>
      <c r="T192" s="20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154</v>
      </c>
      <c r="AU192" s="198" t="s">
        <v>82</v>
      </c>
      <c r="AV192" s="13" t="s">
        <v>82</v>
      </c>
      <c r="AW192" s="13" t="s">
        <v>32</v>
      </c>
      <c r="AX192" s="13" t="s">
        <v>74</v>
      </c>
      <c r="AY192" s="198" t="s">
        <v>136</v>
      </c>
    </row>
    <row r="193" s="14" customFormat="1">
      <c r="A193" s="14"/>
      <c r="B193" s="205"/>
      <c r="C193" s="14"/>
      <c r="D193" s="197" t="s">
        <v>154</v>
      </c>
      <c r="E193" s="206" t="s">
        <v>1</v>
      </c>
      <c r="F193" s="207" t="s">
        <v>156</v>
      </c>
      <c r="G193" s="14"/>
      <c r="H193" s="208">
        <v>877.5</v>
      </c>
      <c r="I193" s="209"/>
      <c r="J193" s="14"/>
      <c r="K193" s="14"/>
      <c r="L193" s="205"/>
      <c r="M193" s="210"/>
      <c r="N193" s="211"/>
      <c r="O193" s="211"/>
      <c r="P193" s="211"/>
      <c r="Q193" s="211"/>
      <c r="R193" s="211"/>
      <c r="S193" s="211"/>
      <c r="T193" s="21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6" t="s">
        <v>154</v>
      </c>
      <c r="AU193" s="206" t="s">
        <v>82</v>
      </c>
      <c r="AV193" s="14" t="s">
        <v>142</v>
      </c>
      <c r="AW193" s="14" t="s">
        <v>32</v>
      </c>
      <c r="AX193" s="14" t="s">
        <v>78</v>
      </c>
      <c r="AY193" s="206" t="s">
        <v>136</v>
      </c>
    </row>
    <row r="194" s="12" customFormat="1" ht="22.8" customHeight="1">
      <c r="A194" s="12"/>
      <c r="B194" s="169"/>
      <c r="C194" s="12"/>
      <c r="D194" s="170" t="s">
        <v>73</v>
      </c>
      <c r="E194" s="180" t="s">
        <v>260</v>
      </c>
      <c r="F194" s="180" t="s">
        <v>261</v>
      </c>
      <c r="G194" s="12"/>
      <c r="H194" s="12"/>
      <c r="I194" s="172"/>
      <c r="J194" s="181">
        <f>BK194</f>
        <v>0</v>
      </c>
      <c r="K194" s="12"/>
      <c r="L194" s="169"/>
      <c r="M194" s="174"/>
      <c r="N194" s="175"/>
      <c r="O194" s="175"/>
      <c r="P194" s="176">
        <f>SUM(P195:P196)</f>
        <v>0</v>
      </c>
      <c r="Q194" s="175"/>
      <c r="R194" s="176">
        <f>SUM(R195:R196)</f>
        <v>0</v>
      </c>
      <c r="S194" s="175"/>
      <c r="T194" s="177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70" t="s">
        <v>82</v>
      </c>
      <c r="AT194" s="178" t="s">
        <v>73</v>
      </c>
      <c r="AU194" s="178" t="s">
        <v>78</v>
      </c>
      <c r="AY194" s="170" t="s">
        <v>136</v>
      </c>
      <c r="BK194" s="179">
        <f>SUM(BK195:BK196)</f>
        <v>0</v>
      </c>
    </row>
    <row r="195" s="2" customFormat="1" ht="16.5" customHeight="1">
      <c r="A195" s="36"/>
      <c r="B195" s="146"/>
      <c r="C195" s="182" t="s">
        <v>262</v>
      </c>
      <c r="D195" s="182" t="s">
        <v>138</v>
      </c>
      <c r="E195" s="183" t="s">
        <v>263</v>
      </c>
      <c r="F195" s="184" t="s">
        <v>264</v>
      </c>
      <c r="G195" s="185" t="s">
        <v>265</v>
      </c>
      <c r="H195" s="186">
        <v>1</v>
      </c>
      <c r="I195" s="187"/>
      <c r="J195" s="188">
        <f>ROUND(I195*H195,2)</f>
        <v>0</v>
      </c>
      <c r="K195" s="189"/>
      <c r="L195" s="37"/>
      <c r="M195" s="190" t="s">
        <v>1</v>
      </c>
      <c r="N195" s="191" t="s">
        <v>39</v>
      </c>
      <c r="O195" s="75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4" t="s">
        <v>201</v>
      </c>
      <c r="AT195" s="194" t="s">
        <v>138</v>
      </c>
      <c r="AU195" s="194" t="s">
        <v>82</v>
      </c>
      <c r="AY195" s="17" t="s">
        <v>136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7" t="s">
        <v>78</v>
      </c>
      <c r="BK195" s="195">
        <f>ROUND(I195*H195,2)</f>
        <v>0</v>
      </c>
      <c r="BL195" s="17" t="s">
        <v>201</v>
      </c>
      <c r="BM195" s="194" t="s">
        <v>266</v>
      </c>
    </row>
    <row r="196" s="2" customFormat="1" ht="16.5" customHeight="1">
      <c r="A196" s="36"/>
      <c r="B196" s="146"/>
      <c r="C196" s="182" t="s">
        <v>223</v>
      </c>
      <c r="D196" s="182" t="s">
        <v>138</v>
      </c>
      <c r="E196" s="183" t="s">
        <v>267</v>
      </c>
      <c r="F196" s="184" t="s">
        <v>268</v>
      </c>
      <c r="G196" s="185" t="s">
        <v>265</v>
      </c>
      <c r="H196" s="186">
        <v>2</v>
      </c>
      <c r="I196" s="187"/>
      <c r="J196" s="188">
        <f>ROUND(I196*H196,2)</f>
        <v>0</v>
      </c>
      <c r="K196" s="189"/>
      <c r="L196" s="37"/>
      <c r="M196" s="190" t="s">
        <v>1</v>
      </c>
      <c r="N196" s="191" t="s">
        <v>39</v>
      </c>
      <c r="O196" s="75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201</v>
      </c>
      <c r="AT196" s="194" t="s">
        <v>138</v>
      </c>
      <c r="AU196" s="194" t="s">
        <v>82</v>
      </c>
      <c r="AY196" s="17" t="s">
        <v>136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7" t="s">
        <v>78</v>
      </c>
      <c r="BK196" s="195">
        <f>ROUND(I196*H196,2)</f>
        <v>0</v>
      </c>
      <c r="BL196" s="17" t="s">
        <v>201</v>
      </c>
      <c r="BM196" s="194" t="s">
        <v>269</v>
      </c>
    </row>
    <row r="197" s="12" customFormat="1" ht="22.8" customHeight="1">
      <c r="A197" s="12"/>
      <c r="B197" s="169"/>
      <c r="C197" s="12"/>
      <c r="D197" s="170" t="s">
        <v>73</v>
      </c>
      <c r="E197" s="180" t="s">
        <v>270</v>
      </c>
      <c r="F197" s="180" t="s">
        <v>271</v>
      </c>
      <c r="G197" s="12"/>
      <c r="H197" s="12"/>
      <c r="I197" s="172"/>
      <c r="J197" s="181">
        <f>BK197</f>
        <v>0</v>
      </c>
      <c r="K197" s="12"/>
      <c r="L197" s="169"/>
      <c r="M197" s="174"/>
      <c r="N197" s="175"/>
      <c r="O197" s="175"/>
      <c r="P197" s="176">
        <f>SUM(P198:P201)</f>
        <v>0</v>
      </c>
      <c r="Q197" s="175"/>
      <c r="R197" s="176">
        <f>SUM(R198:R201)</f>
        <v>0</v>
      </c>
      <c r="S197" s="175"/>
      <c r="T197" s="177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0" t="s">
        <v>82</v>
      </c>
      <c r="AT197" s="178" t="s">
        <v>73</v>
      </c>
      <c r="AU197" s="178" t="s">
        <v>78</v>
      </c>
      <c r="AY197" s="170" t="s">
        <v>136</v>
      </c>
      <c r="BK197" s="179">
        <f>SUM(BK198:BK201)</f>
        <v>0</v>
      </c>
    </row>
    <row r="198" s="2" customFormat="1" ht="24.15" customHeight="1">
      <c r="A198" s="36"/>
      <c r="B198" s="146"/>
      <c r="C198" s="182" t="s">
        <v>272</v>
      </c>
      <c r="D198" s="182" t="s">
        <v>138</v>
      </c>
      <c r="E198" s="183" t="s">
        <v>273</v>
      </c>
      <c r="F198" s="184" t="s">
        <v>274</v>
      </c>
      <c r="G198" s="185" t="s">
        <v>162</v>
      </c>
      <c r="H198" s="186">
        <v>12</v>
      </c>
      <c r="I198" s="187"/>
      <c r="J198" s="188">
        <f>ROUND(I198*H198,2)</f>
        <v>0</v>
      </c>
      <c r="K198" s="189"/>
      <c r="L198" s="37"/>
      <c r="M198" s="190" t="s">
        <v>1</v>
      </c>
      <c r="N198" s="191" t="s">
        <v>39</v>
      </c>
      <c r="O198" s="75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4" t="s">
        <v>201</v>
      </c>
      <c r="AT198" s="194" t="s">
        <v>138</v>
      </c>
      <c r="AU198" s="194" t="s">
        <v>82</v>
      </c>
      <c r="AY198" s="17" t="s">
        <v>136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78</v>
      </c>
      <c r="BK198" s="195">
        <f>ROUND(I198*H198,2)</f>
        <v>0</v>
      </c>
      <c r="BL198" s="17" t="s">
        <v>201</v>
      </c>
      <c r="BM198" s="194" t="s">
        <v>275</v>
      </c>
    </row>
    <row r="199" s="2" customFormat="1" ht="24.15" customHeight="1">
      <c r="A199" s="36"/>
      <c r="B199" s="146"/>
      <c r="C199" s="182" t="s">
        <v>226</v>
      </c>
      <c r="D199" s="182" t="s">
        <v>138</v>
      </c>
      <c r="E199" s="183" t="s">
        <v>276</v>
      </c>
      <c r="F199" s="184" t="s">
        <v>277</v>
      </c>
      <c r="G199" s="185" t="s">
        <v>141</v>
      </c>
      <c r="H199" s="186">
        <v>304.48399999999998</v>
      </c>
      <c r="I199" s="187"/>
      <c r="J199" s="188">
        <f>ROUND(I199*H199,2)</f>
        <v>0</v>
      </c>
      <c r="K199" s="189"/>
      <c r="L199" s="37"/>
      <c r="M199" s="190" t="s">
        <v>1</v>
      </c>
      <c r="N199" s="191" t="s">
        <v>39</v>
      </c>
      <c r="O199" s="75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201</v>
      </c>
      <c r="AT199" s="194" t="s">
        <v>138</v>
      </c>
      <c r="AU199" s="194" t="s">
        <v>82</v>
      </c>
      <c r="AY199" s="17" t="s">
        <v>136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7" t="s">
        <v>78</v>
      </c>
      <c r="BK199" s="195">
        <f>ROUND(I199*H199,2)</f>
        <v>0</v>
      </c>
      <c r="BL199" s="17" t="s">
        <v>201</v>
      </c>
      <c r="BM199" s="194" t="s">
        <v>278</v>
      </c>
    </row>
    <row r="200" s="13" customFormat="1">
      <c r="A200" s="13"/>
      <c r="B200" s="196"/>
      <c r="C200" s="13"/>
      <c r="D200" s="197" t="s">
        <v>154</v>
      </c>
      <c r="E200" s="198" t="s">
        <v>1</v>
      </c>
      <c r="F200" s="199" t="s">
        <v>279</v>
      </c>
      <c r="G200" s="13"/>
      <c r="H200" s="200">
        <v>304.48399999999998</v>
      </c>
      <c r="I200" s="201"/>
      <c r="J200" s="13"/>
      <c r="K200" s="13"/>
      <c r="L200" s="196"/>
      <c r="M200" s="202"/>
      <c r="N200" s="203"/>
      <c r="O200" s="203"/>
      <c r="P200" s="203"/>
      <c r="Q200" s="203"/>
      <c r="R200" s="203"/>
      <c r="S200" s="203"/>
      <c r="T200" s="20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8" t="s">
        <v>154</v>
      </c>
      <c r="AU200" s="198" t="s">
        <v>82</v>
      </c>
      <c r="AV200" s="13" t="s">
        <v>82</v>
      </c>
      <c r="AW200" s="13" t="s">
        <v>32</v>
      </c>
      <c r="AX200" s="13" t="s">
        <v>74</v>
      </c>
      <c r="AY200" s="198" t="s">
        <v>136</v>
      </c>
    </row>
    <row r="201" s="14" customFormat="1">
      <c r="A201" s="14"/>
      <c r="B201" s="205"/>
      <c r="C201" s="14"/>
      <c r="D201" s="197" t="s">
        <v>154</v>
      </c>
      <c r="E201" s="206" t="s">
        <v>1</v>
      </c>
      <c r="F201" s="207" t="s">
        <v>156</v>
      </c>
      <c r="G201" s="14"/>
      <c r="H201" s="208">
        <v>304.48399999999998</v>
      </c>
      <c r="I201" s="209"/>
      <c r="J201" s="14"/>
      <c r="K201" s="14"/>
      <c r="L201" s="205"/>
      <c r="M201" s="210"/>
      <c r="N201" s="211"/>
      <c r="O201" s="211"/>
      <c r="P201" s="211"/>
      <c r="Q201" s="211"/>
      <c r="R201" s="211"/>
      <c r="S201" s="211"/>
      <c r="T201" s="21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6" t="s">
        <v>154</v>
      </c>
      <c r="AU201" s="206" t="s">
        <v>82</v>
      </c>
      <c r="AV201" s="14" t="s">
        <v>142</v>
      </c>
      <c r="AW201" s="14" t="s">
        <v>32</v>
      </c>
      <c r="AX201" s="14" t="s">
        <v>78</v>
      </c>
      <c r="AY201" s="206" t="s">
        <v>136</v>
      </c>
    </row>
    <row r="202" s="12" customFormat="1" ht="22.8" customHeight="1">
      <c r="A202" s="12"/>
      <c r="B202" s="169"/>
      <c r="C202" s="12"/>
      <c r="D202" s="170" t="s">
        <v>73</v>
      </c>
      <c r="E202" s="180" t="s">
        <v>280</v>
      </c>
      <c r="F202" s="180" t="s">
        <v>281</v>
      </c>
      <c r="G202" s="12"/>
      <c r="H202" s="12"/>
      <c r="I202" s="172"/>
      <c r="J202" s="181">
        <f>BK202</f>
        <v>0</v>
      </c>
      <c r="K202" s="12"/>
      <c r="L202" s="169"/>
      <c r="M202" s="174"/>
      <c r="N202" s="175"/>
      <c r="O202" s="175"/>
      <c r="P202" s="176">
        <f>SUM(P203:P208)</f>
        <v>0</v>
      </c>
      <c r="Q202" s="175"/>
      <c r="R202" s="176">
        <f>SUM(R203:R208)</f>
        <v>0</v>
      </c>
      <c r="S202" s="175"/>
      <c r="T202" s="177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0" t="s">
        <v>82</v>
      </c>
      <c r="AT202" s="178" t="s">
        <v>73</v>
      </c>
      <c r="AU202" s="178" t="s">
        <v>78</v>
      </c>
      <c r="AY202" s="170" t="s">
        <v>136</v>
      </c>
      <c r="BK202" s="179">
        <f>SUM(BK203:BK208)</f>
        <v>0</v>
      </c>
    </row>
    <row r="203" s="2" customFormat="1" ht="16.5" customHeight="1">
      <c r="A203" s="36"/>
      <c r="B203" s="146"/>
      <c r="C203" s="182" t="s">
        <v>282</v>
      </c>
      <c r="D203" s="182" t="s">
        <v>138</v>
      </c>
      <c r="E203" s="183" t="s">
        <v>283</v>
      </c>
      <c r="F203" s="184" t="s">
        <v>284</v>
      </c>
      <c r="G203" s="185" t="s">
        <v>141</v>
      </c>
      <c r="H203" s="186">
        <v>1023.4</v>
      </c>
      <c r="I203" s="187"/>
      <c r="J203" s="188">
        <f>ROUND(I203*H203,2)</f>
        <v>0</v>
      </c>
      <c r="K203" s="189"/>
      <c r="L203" s="37"/>
      <c r="M203" s="190" t="s">
        <v>1</v>
      </c>
      <c r="N203" s="191" t="s">
        <v>39</v>
      </c>
      <c r="O203" s="75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4" t="s">
        <v>201</v>
      </c>
      <c r="AT203" s="194" t="s">
        <v>138</v>
      </c>
      <c r="AU203" s="194" t="s">
        <v>82</v>
      </c>
      <c r="AY203" s="17" t="s">
        <v>136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78</v>
      </c>
      <c r="BK203" s="195">
        <f>ROUND(I203*H203,2)</f>
        <v>0</v>
      </c>
      <c r="BL203" s="17" t="s">
        <v>201</v>
      </c>
      <c r="BM203" s="194" t="s">
        <v>285</v>
      </c>
    </row>
    <row r="204" s="2" customFormat="1" ht="16.5" customHeight="1">
      <c r="A204" s="36"/>
      <c r="B204" s="146"/>
      <c r="C204" s="182" t="s">
        <v>229</v>
      </c>
      <c r="D204" s="182" t="s">
        <v>138</v>
      </c>
      <c r="E204" s="183" t="s">
        <v>286</v>
      </c>
      <c r="F204" s="184" t="s">
        <v>287</v>
      </c>
      <c r="G204" s="185" t="s">
        <v>208</v>
      </c>
      <c r="H204" s="186">
        <v>141.59999999999999</v>
      </c>
      <c r="I204" s="187"/>
      <c r="J204" s="188">
        <f>ROUND(I204*H204,2)</f>
        <v>0</v>
      </c>
      <c r="K204" s="189"/>
      <c r="L204" s="37"/>
      <c r="M204" s="190" t="s">
        <v>1</v>
      </c>
      <c r="N204" s="191" t="s">
        <v>39</v>
      </c>
      <c r="O204" s="75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4" t="s">
        <v>201</v>
      </c>
      <c r="AT204" s="194" t="s">
        <v>138</v>
      </c>
      <c r="AU204" s="194" t="s">
        <v>82</v>
      </c>
      <c r="AY204" s="17" t="s">
        <v>136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7" t="s">
        <v>78</v>
      </c>
      <c r="BK204" s="195">
        <f>ROUND(I204*H204,2)</f>
        <v>0</v>
      </c>
      <c r="BL204" s="17" t="s">
        <v>201</v>
      </c>
      <c r="BM204" s="194" t="s">
        <v>288</v>
      </c>
    </row>
    <row r="205" s="13" customFormat="1">
      <c r="A205" s="13"/>
      <c r="B205" s="196"/>
      <c r="C205" s="13"/>
      <c r="D205" s="197" t="s">
        <v>154</v>
      </c>
      <c r="E205" s="198" t="s">
        <v>1</v>
      </c>
      <c r="F205" s="199" t="s">
        <v>289</v>
      </c>
      <c r="G205" s="13"/>
      <c r="H205" s="200">
        <v>141.60000000000002</v>
      </c>
      <c r="I205" s="201"/>
      <c r="J205" s="13"/>
      <c r="K205" s="13"/>
      <c r="L205" s="196"/>
      <c r="M205" s="202"/>
      <c r="N205" s="203"/>
      <c r="O205" s="203"/>
      <c r="P205" s="203"/>
      <c r="Q205" s="203"/>
      <c r="R205" s="203"/>
      <c r="S205" s="203"/>
      <c r="T205" s="20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8" t="s">
        <v>154</v>
      </c>
      <c r="AU205" s="198" t="s">
        <v>82</v>
      </c>
      <c r="AV205" s="13" t="s">
        <v>82</v>
      </c>
      <c r="AW205" s="13" t="s">
        <v>32</v>
      </c>
      <c r="AX205" s="13" t="s">
        <v>74</v>
      </c>
      <c r="AY205" s="198" t="s">
        <v>136</v>
      </c>
    </row>
    <row r="206" s="14" customFormat="1">
      <c r="A206" s="14"/>
      <c r="B206" s="205"/>
      <c r="C206" s="14"/>
      <c r="D206" s="197" t="s">
        <v>154</v>
      </c>
      <c r="E206" s="206" t="s">
        <v>1</v>
      </c>
      <c r="F206" s="207" t="s">
        <v>156</v>
      </c>
      <c r="G206" s="14"/>
      <c r="H206" s="208">
        <v>141.60000000000002</v>
      </c>
      <c r="I206" s="209"/>
      <c r="J206" s="14"/>
      <c r="K206" s="14"/>
      <c r="L206" s="205"/>
      <c r="M206" s="210"/>
      <c r="N206" s="211"/>
      <c r="O206" s="211"/>
      <c r="P206" s="211"/>
      <c r="Q206" s="211"/>
      <c r="R206" s="211"/>
      <c r="S206" s="211"/>
      <c r="T206" s="21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6" t="s">
        <v>154</v>
      </c>
      <c r="AU206" s="206" t="s">
        <v>82</v>
      </c>
      <c r="AV206" s="14" t="s">
        <v>142</v>
      </c>
      <c r="AW206" s="14" t="s">
        <v>32</v>
      </c>
      <c r="AX206" s="14" t="s">
        <v>78</v>
      </c>
      <c r="AY206" s="206" t="s">
        <v>136</v>
      </c>
    </row>
    <row r="207" s="2" customFormat="1" ht="16.5" customHeight="1">
      <c r="A207" s="36"/>
      <c r="B207" s="146"/>
      <c r="C207" s="182" t="s">
        <v>290</v>
      </c>
      <c r="D207" s="182" t="s">
        <v>138</v>
      </c>
      <c r="E207" s="183" t="s">
        <v>291</v>
      </c>
      <c r="F207" s="184" t="s">
        <v>292</v>
      </c>
      <c r="G207" s="185" t="s">
        <v>208</v>
      </c>
      <c r="H207" s="186">
        <v>119</v>
      </c>
      <c r="I207" s="187"/>
      <c r="J207" s="188">
        <f>ROUND(I207*H207,2)</f>
        <v>0</v>
      </c>
      <c r="K207" s="189"/>
      <c r="L207" s="37"/>
      <c r="M207" s="190" t="s">
        <v>1</v>
      </c>
      <c r="N207" s="191" t="s">
        <v>39</v>
      </c>
      <c r="O207" s="75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4" t="s">
        <v>201</v>
      </c>
      <c r="AT207" s="194" t="s">
        <v>138</v>
      </c>
      <c r="AU207" s="194" t="s">
        <v>82</v>
      </c>
      <c r="AY207" s="17" t="s">
        <v>136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7" t="s">
        <v>78</v>
      </c>
      <c r="BK207" s="195">
        <f>ROUND(I207*H207,2)</f>
        <v>0</v>
      </c>
      <c r="BL207" s="17" t="s">
        <v>201</v>
      </c>
      <c r="BM207" s="194" t="s">
        <v>293</v>
      </c>
    </row>
    <row r="208" s="2" customFormat="1" ht="16.5" customHeight="1">
      <c r="A208" s="36"/>
      <c r="B208" s="146"/>
      <c r="C208" s="182" t="s">
        <v>233</v>
      </c>
      <c r="D208" s="182" t="s">
        <v>138</v>
      </c>
      <c r="E208" s="183" t="s">
        <v>294</v>
      </c>
      <c r="F208" s="184" t="s">
        <v>295</v>
      </c>
      <c r="G208" s="185" t="s">
        <v>208</v>
      </c>
      <c r="H208" s="186">
        <v>20.399999999999999</v>
      </c>
      <c r="I208" s="187"/>
      <c r="J208" s="188">
        <f>ROUND(I208*H208,2)</f>
        <v>0</v>
      </c>
      <c r="K208" s="189"/>
      <c r="L208" s="37"/>
      <c r="M208" s="190" t="s">
        <v>1</v>
      </c>
      <c r="N208" s="191" t="s">
        <v>39</v>
      </c>
      <c r="O208" s="75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201</v>
      </c>
      <c r="AT208" s="194" t="s">
        <v>138</v>
      </c>
      <c r="AU208" s="194" t="s">
        <v>82</v>
      </c>
      <c r="AY208" s="17" t="s">
        <v>136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78</v>
      </c>
      <c r="BK208" s="195">
        <f>ROUND(I208*H208,2)</f>
        <v>0</v>
      </c>
      <c r="BL208" s="17" t="s">
        <v>201</v>
      </c>
      <c r="BM208" s="194" t="s">
        <v>296</v>
      </c>
    </row>
    <row r="209" s="12" customFormat="1" ht="22.8" customHeight="1">
      <c r="A209" s="12"/>
      <c r="B209" s="169"/>
      <c r="C209" s="12"/>
      <c r="D209" s="170" t="s">
        <v>73</v>
      </c>
      <c r="E209" s="180" t="s">
        <v>297</v>
      </c>
      <c r="F209" s="180" t="s">
        <v>298</v>
      </c>
      <c r="G209" s="12"/>
      <c r="H209" s="12"/>
      <c r="I209" s="172"/>
      <c r="J209" s="181">
        <f>BK209</f>
        <v>0</v>
      </c>
      <c r="K209" s="12"/>
      <c r="L209" s="169"/>
      <c r="M209" s="174"/>
      <c r="N209" s="175"/>
      <c r="O209" s="175"/>
      <c r="P209" s="176">
        <f>SUM(P210:P211)</f>
        <v>0</v>
      </c>
      <c r="Q209" s="175"/>
      <c r="R209" s="176">
        <f>SUM(R210:R211)</f>
        <v>0</v>
      </c>
      <c r="S209" s="175"/>
      <c r="T209" s="177">
        <f>SUM(T210:T211)</f>
        <v>11.48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70" t="s">
        <v>82</v>
      </c>
      <c r="AT209" s="178" t="s">
        <v>73</v>
      </c>
      <c r="AU209" s="178" t="s">
        <v>78</v>
      </c>
      <c r="AY209" s="170" t="s">
        <v>136</v>
      </c>
      <c r="BK209" s="179">
        <f>SUM(BK210:BK211)</f>
        <v>0</v>
      </c>
    </row>
    <row r="210" s="2" customFormat="1" ht="16.5" customHeight="1">
      <c r="A210" s="36"/>
      <c r="B210" s="146"/>
      <c r="C210" s="182" t="s">
        <v>299</v>
      </c>
      <c r="D210" s="182" t="s">
        <v>138</v>
      </c>
      <c r="E210" s="183" t="s">
        <v>300</v>
      </c>
      <c r="F210" s="184" t="s">
        <v>301</v>
      </c>
      <c r="G210" s="185" t="s">
        <v>162</v>
      </c>
      <c r="H210" s="186">
        <v>10</v>
      </c>
      <c r="I210" s="187"/>
      <c r="J210" s="188">
        <f>ROUND(I210*H210,2)</f>
        <v>0</v>
      </c>
      <c r="K210" s="189"/>
      <c r="L210" s="37"/>
      <c r="M210" s="190" t="s">
        <v>1</v>
      </c>
      <c r="N210" s="191" t="s">
        <v>39</v>
      </c>
      <c r="O210" s="75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4" t="s">
        <v>201</v>
      </c>
      <c r="AT210" s="194" t="s">
        <v>138</v>
      </c>
      <c r="AU210" s="194" t="s">
        <v>82</v>
      </c>
      <c r="AY210" s="17" t="s">
        <v>136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7" t="s">
        <v>78</v>
      </c>
      <c r="BK210" s="195">
        <f>ROUND(I210*H210,2)</f>
        <v>0</v>
      </c>
      <c r="BL210" s="17" t="s">
        <v>201</v>
      </c>
      <c r="BM210" s="194" t="s">
        <v>302</v>
      </c>
    </row>
    <row r="211" s="2" customFormat="1" ht="24.15" customHeight="1">
      <c r="A211" s="36"/>
      <c r="B211" s="146"/>
      <c r="C211" s="182" t="s">
        <v>237</v>
      </c>
      <c r="D211" s="182" t="s">
        <v>138</v>
      </c>
      <c r="E211" s="183" t="s">
        <v>303</v>
      </c>
      <c r="F211" s="184" t="s">
        <v>304</v>
      </c>
      <c r="G211" s="185" t="s">
        <v>218</v>
      </c>
      <c r="H211" s="186">
        <v>11.48</v>
      </c>
      <c r="I211" s="187"/>
      <c r="J211" s="188">
        <f>ROUND(I211*H211,2)</f>
        <v>0</v>
      </c>
      <c r="K211" s="189"/>
      <c r="L211" s="37"/>
      <c r="M211" s="190" t="s">
        <v>1</v>
      </c>
      <c r="N211" s="191" t="s">
        <v>39</v>
      </c>
      <c r="O211" s="75"/>
      <c r="P211" s="192">
        <f>O211*H211</f>
        <v>0</v>
      </c>
      <c r="Q211" s="192">
        <v>0</v>
      </c>
      <c r="R211" s="192">
        <f>Q211*H211</f>
        <v>0</v>
      </c>
      <c r="S211" s="192">
        <v>1</v>
      </c>
      <c r="T211" s="193">
        <f>S211*H211</f>
        <v>11.48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4" t="s">
        <v>142</v>
      </c>
      <c r="AT211" s="194" t="s">
        <v>138</v>
      </c>
      <c r="AU211" s="194" t="s">
        <v>82</v>
      </c>
      <c r="AY211" s="17" t="s">
        <v>136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7" t="s">
        <v>78</v>
      </c>
      <c r="BK211" s="195">
        <f>ROUND(I211*H211,2)</f>
        <v>0</v>
      </c>
      <c r="BL211" s="17" t="s">
        <v>142</v>
      </c>
      <c r="BM211" s="194" t="s">
        <v>305</v>
      </c>
    </row>
    <row r="212" s="12" customFormat="1" ht="25.92" customHeight="1">
      <c r="A212" s="12"/>
      <c r="B212" s="169"/>
      <c r="C212" s="12"/>
      <c r="D212" s="170" t="s">
        <v>73</v>
      </c>
      <c r="E212" s="171" t="s">
        <v>113</v>
      </c>
      <c r="F212" s="171" t="s">
        <v>306</v>
      </c>
      <c r="G212" s="12"/>
      <c r="H212" s="12"/>
      <c r="I212" s="172"/>
      <c r="J212" s="173">
        <f>BK212</f>
        <v>0</v>
      </c>
      <c r="K212" s="12"/>
      <c r="L212" s="169"/>
      <c r="M212" s="174"/>
      <c r="N212" s="175"/>
      <c r="O212" s="175"/>
      <c r="P212" s="176">
        <f>P213+P216+P218+P221+P223+P225</f>
        <v>0</v>
      </c>
      <c r="Q212" s="175"/>
      <c r="R212" s="176">
        <f>R213+R216+R218+R221+R223+R225</f>
        <v>0</v>
      </c>
      <c r="S212" s="175"/>
      <c r="T212" s="177">
        <f>T213+T216+T218+T221+T223+T225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70" t="s">
        <v>159</v>
      </c>
      <c r="AT212" s="178" t="s">
        <v>73</v>
      </c>
      <c r="AU212" s="178" t="s">
        <v>74</v>
      </c>
      <c r="AY212" s="170" t="s">
        <v>136</v>
      </c>
      <c r="BK212" s="179">
        <f>BK213+BK216+BK218+BK221+BK223+BK225</f>
        <v>0</v>
      </c>
    </row>
    <row r="213" s="12" customFormat="1" ht="22.8" customHeight="1">
      <c r="A213" s="12"/>
      <c r="B213" s="169"/>
      <c r="C213" s="12"/>
      <c r="D213" s="170" t="s">
        <v>73</v>
      </c>
      <c r="E213" s="180" t="s">
        <v>307</v>
      </c>
      <c r="F213" s="180" t="s">
        <v>308</v>
      </c>
      <c r="G213" s="12"/>
      <c r="H213" s="12"/>
      <c r="I213" s="172"/>
      <c r="J213" s="181">
        <f>BK213</f>
        <v>0</v>
      </c>
      <c r="K213" s="12"/>
      <c r="L213" s="169"/>
      <c r="M213" s="174"/>
      <c r="N213" s="175"/>
      <c r="O213" s="175"/>
      <c r="P213" s="176">
        <f>SUM(P214:P215)</f>
        <v>0</v>
      </c>
      <c r="Q213" s="175"/>
      <c r="R213" s="176">
        <f>SUM(R214:R215)</f>
        <v>0</v>
      </c>
      <c r="S213" s="175"/>
      <c r="T213" s="177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0" t="s">
        <v>159</v>
      </c>
      <c r="AT213" s="178" t="s">
        <v>73</v>
      </c>
      <c r="AU213" s="178" t="s">
        <v>78</v>
      </c>
      <c r="AY213" s="170" t="s">
        <v>136</v>
      </c>
      <c r="BK213" s="179">
        <f>SUM(BK214:BK215)</f>
        <v>0</v>
      </c>
    </row>
    <row r="214" s="2" customFormat="1" ht="16.5" customHeight="1">
      <c r="A214" s="36"/>
      <c r="B214" s="146"/>
      <c r="C214" s="182" t="s">
        <v>309</v>
      </c>
      <c r="D214" s="182" t="s">
        <v>138</v>
      </c>
      <c r="E214" s="183" t="s">
        <v>310</v>
      </c>
      <c r="F214" s="184" t="s">
        <v>311</v>
      </c>
      <c r="G214" s="185" t="s">
        <v>265</v>
      </c>
      <c r="H214" s="186">
        <v>1</v>
      </c>
      <c r="I214" s="187"/>
      <c r="J214" s="188">
        <f>ROUND(I214*H214,2)</f>
        <v>0</v>
      </c>
      <c r="K214" s="189"/>
      <c r="L214" s="37"/>
      <c r="M214" s="190" t="s">
        <v>1</v>
      </c>
      <c r="N214" s="191" t="s">
        <v>39</v>
      </c>
      <c r="O214" s="75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142</v>
      </c>
      <c r="AT214" s="194" t="s">
        <v>138</v>
      </c>
      <c r="AU214" s="194" t="s">
        <v>82</v>
      </c>
      <c r="AY214" s="17" t="s">
        <v>136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7" t="s">
        <v>78</v>
      </c>
      <c r="BK214" s="195">
        <f>ROUND(I214*H214,2)</f>
        <v>0</v>
      </c>
      <c r="BL214" s="17" t="s">
        <v>142</v>
      </c>
      <c r="BM214" s="194" t="s">
        <v>312</v>
      </c>
    </row>
    <row r="215" s="2" customFormat="1">
      <c r="A215" s="36"/>
      <c r="B215" s="37"/>
      <c r="C215" s="36"/>
      <c r="D215" s="197" t="s">
        <v>313</v>
      </c>
      <c r="E215" s="36"/>
      <c r="F215" s="224" t="s">
        <v>314</v>
      </c>
      <c r="G215" s="36"/>
      <c r="H215" s="36"/>
      <c r="I215" s="147"/>
      <c r="J215" s="36"/>
      <c r="K215" s="36"/>
      <c r="L215" s="37"/>
      <c r="M215" s="225"/>
      <c r="N215" s="226"/>
      <c r="O215" s="75"/>
      <c r="P215" s="75"/>
      <c r="Q215" s="75"/>
      <c r="R215" s="75"/>
      <c r="S215" s="75"/>
      <c r="T215" s="7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7" t="s">
        <v>313</v>
      </c>
      <c r="AU215" s="17" t="s">
        <v>82</v>
      </c>
    </row>
    <row r="216" s="12" customFormat="1" ht="22.8" customHeight="1">
      <c r="A216" s="12"/>
      <c r="B216" s="169"/>
      <c r="C216" s="12"/>
      <c r="D216" s="170" t="s">
        <v>73</v>
      </c>
      <c r="E216" s="180" t="s">
        <v>315</v>
      </c>
      <c r="F216" s="180" t="s">
        <v>112</v>
      </c>
      <c r="G216" s="12"/>
      <c r="H216" s="12"/>
      <c r="I216" s="172"/>
      <c r="J216" s="181">
        <f>BK216</f>
        <v>0</v>
      </c>
      <c r="K216" s="12"/>
      <c r="L216" s="169"/>
      <c r="M216" s="174"/>
      <c r="N216" s="175"/>
      <c r="O216" s="175"/>
      <c r="P216" s="176">
        <f>P217</f>
        <v>0</v>
      </c>
      <c r="Q216" s="175"/>
      <c r="R216" s="176">
        <f>R217</f>
        <v>0</v>
      </c>
      <c r="S216" s="175"/>
      <c r="T216" s="177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70" t="s">
        <v>159</v>
      </c>
      <c r="AT216" s="178" t="s">
        <v>73</v>
      </c>
      <c r="AU216" s="178" t="s">
        <v>78</v>
      </c>
      <c r="AY216" s="170" t="s">
        <v>136</v>
      </c>
      <c r="BK216" s="179">
        <f>BK217</f>
        <v>0</v>
      </c>
    </row>
    <row r="217" s="2" customFormat="1" ht="16.5" customHeight="1">
      <c r="A217" s="36"/>
      <c r="B217" s="146"/>
      <c r="C217" s="182" t="s">
        <v>241</v>
      </c>
      <c r="D217" s="182" t="s">
        <v>138</v>
      </c>
      <c r="E217" s="183" t="s">
        <v>316</v>
      </c>
      <c r="F217" s="184" t="s">
        <v>112</v>
      </c>
      <c r="G217" s="185" t="s">
        <v>265</v>
      </c>
      <c r="H217" s="186">
        <v>1</v>
      </c>
      <c r="I217" s="187"/>
      <c r="J217" s="188">
        <f>ROUND(I217*H217,2)</f>
        <v>0</v>
      </c>
      <c r="K217" s="189"/>
      <c r="L217" s="37"/>
      <c r="M217" s="190" t="s">
        <v>1</v>
      </c>
      <c r="N217" s="191" t="s">
        <v>39</v>
      </c>
      <c r="O217" s="75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4" t="s">
        <v>142</v>
      </c>
      <c r="AT217" s="194" t="s">
        <v>138</v>
      </c>
      <c r="AU217" s="194" t="s">
        <v>82</v>
      </c>
      <c r="AY217" s="17" t="s">
        <v>136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7" t="s">
        <v>78</v>
      </c>
      <c r="BK217" s="195">
        <f>ROUND(I217*H217,2)</f>
        <v>0</v>
      </c>
      <c r="BL217" s="17" t="s">
        <v>142</v>
      </c>
      <c r="BM217" s="194" t="s">
        <v>317</v>
      </c>
    </row>
    <row r="218" s="12" customFormat="1" ht="22.8" customHeight="1">
      <c r="A218" s="12"/>
      <c r="B218" s="169"/>
      <c r="C218" s="12"/>
      <c r="D218" s="170" t="s">
        <v>73</v>
      </c>
      <c r="E218" s="180" t="s">
        <v>318</v>
      </c>
      <c r="F218" s="180" t="s">
        <v>319</v>
      </c>
      <c r="G218" s="12"/>
      <c r="H218" s="12"/>
      <c r="I218" s="172"/>
      <c r="J218" s="181">
        <f>BK218</f>
        <v>0</v>
      </c>
      <c r="K218" s="12"/>
      <c r="L218" s="169"/>
      <c r="M218" s="174"/>
      <c r="N218" s="175"/>
      <c r="O218" s="175"/>
      <c r="P218" s="176">
        <f>SUM(P219:P220)</f>
        <v>0</v>
      </c>
      <c r="Q218" s="175"/>
      <c r="R218" s="176">
        <f>SUM(R219:R220)</f>
        <v>0</v>
      </c>
      <c r="S218" s="175"/>
      <c r="T218" s="177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70" t="s">
        <v>159</v>
      </c>
      <c r="AT218" s="178" t="s">
        <v>73</v>
      </c>
      <c r="AU218" s="178" t="s">
        <v>78</v>
      </c>
      <c r="AY218" s="170" t="s">
        <v>136</v>
      </c>
      <c r="BK218" s="179">
        <f>SUM(BK219:BK220)</f>
        <v>0</v>
      </c>
    </row>
    <row r="219" s="2" customFormat="1" ht="16.5" customHeight="1">
      <c r="A219" s="36"/>
      <c r="B219" s="146"/>
      <c r="C219" s="182" t="s">
        <v>320</v>
      </c>
      <c r="D219" s="182" t="s">
        <v>138</v>
      </c>
      <c r="E219" s="183" t="s">
        <v>321</v>
      </c>
      <c r="F219" s="184" t="s">
        <v>319</v>
      </c>
      <c r="G219" s="185" t="s">
        <v>265</v>
      </c>
      <c r="H219" s="186">
        <v>1</v>
      </c>
      <c r="I219" s="187"/>
      <c r="J219" s="188">
        <f>ROUND(I219*H219,2)</f>
        <v>0</v>
      </c>
      <c r="K219" s="189"/>
      <c r="L219" s="37"/>
      <c r="M219" s="190" t="s">
        <v>1</v>
      </c>
      <c r="N219" s="191" t="s">
        <v>39</v>
      </c>
      <c r="O219" s="75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4" t="s">
        <v>322</v>
      </c>
      <c r="AT219" s="194" t="s">
        <v>138</v>
      </c>
      <c r="AU219" s="194" t="s">
        <v>82</v>
      </c>
      <c r="AY219" s="17" t="s">
        <v>136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78</v>
      </c>
      <c r="BK219" s="195">
        <f>ROUND(I219*H219,2)</f>
        <v>0</v>
      </c>
      <c r="BL219" s="17" t="s">
        <v>322</v>
      </c>
      <c r="BM219" s="194" t="s">
        <v>323</v>
      </c>
    </row>
    <row r="220" s="2" customFormat="1">
      <c r="A220" s="36"/>
      <c r="B220" s="37"/>
      <c r="C220" s="36"/>
      <c r="D220" s="197" t="s">
        <v>313</v>
      </c>
      <c r="E220" s="36"/>
      <c r="F220" s="224" t="s">
        <v>324</v>
      </c>
      <c r="G220" s="36"/>
      <c r="H220" s="36"/>
      <c r="I220" s="147"/>
      <c r="J220" s="36"/>
      <c r="K220" s="36"/>
      <c r="L220" s="37"/>
      <c r="M220" s="225"/>
      <c r="N220" s="226"/>
      <c r="O220" s="75"/>
      <c r="P220" s="75"/>
      <c r="Q220" s="75"/>
      <c r="R220" s="75"/>
      <c r="S220" s="75"/>
      <c r="T220" s="7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7" t="s">
        <v>313</v>
      </c>
      <c r="AU220" s="17" t="s">
        <v>82</v>
      </c>
    </row>
    <row r="221" s="12" customFormat="1" ht="22.8" customHeight="1">
      <c r="A221" s="12"/>
      <c r="B221" s="169"/>
      <c r="C221" s="12"/>
      <c r="D221" s="170" t="s">
        <v>73</v>
      </c>
      <c r="E221" s="180" t="s">
        <v>325</v>
      </c>
      <c r="F221" s="180" t="s">
        <v>115</v>
      </c>
      <c r="G221" s="12"/>
      <c r="H221" s="12"/>
      <c r="I221" s="172"/>
      <c r="J221" s="181">
        <f>BK221</f>
        <v>0</v>
      </c>
      <c r="K221" s="12"/>
      <c r="L221" s="169"/>
      <c r="M221" s="174"/>
      <c r="N221" s="175"/>
      <c r="O221" s="175"/>
      <c r="P221" s="176">
        <f>P222</f>
        <v>0</v>
      </c>
      <c r="Q221" s="175"/>
      <c r="R221" s="176">
        <f>R222</f>
        <v>0</v>
      </c>
      <c r="S221" s="175"/>
      <c r="T221" s="177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70" t="s">
        <v>159</v>
      </c>
      <c r="AT221" s="178" t="s">
        <v>73</v>
      </c>
      <c r="AU221" s="178" t="s">
        <v>78</v>
      </c>
      <c r="AY221" s="170" t="s">
        <v>136</v>
      </c>
      <c r="BK221" s="179">
        <f>BK222</f>
        <v>0</v>
      </c>
    </row>
    <row r="222" s="2" customFormat="1" ht="24.15" customHeight="1">
      <c r="A222" s="36"/>
      <c r="B222" s="146"/>
      <c r="C222" s="182" t="s">
        <v>245</v>
      </c>
      <c r="D222" s="182" t="s">
        <v>138</v>
      </c>
      <c r="E222" s="183" t="s">
        <v>326</v>
      </c>
      <c r="F222" s="184" t="s">
        <v>327</v>
      </c>
      <c r="G222" s="185" t="s">
        <v>265</v>
      </c>
      <c r="H222" s="186">
        <v>1</v>
      </c>
      <c r="I222" s="187"/>
      <c r="J222" s="188">
        <f>ROUND(I222*H222,2)</f>
        <v>0</v>
      </c>
      <c r="K222" s="189"/>
      <c r="L222" s="37"/>
      <c r="M222" s="190" t="s">
        <v>1</v>
      </c>
      <c r="N222" s="191" t="s">
        <v>39</v>
      </c>
      <c r="O222" s="75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4" t="s">
        <v>142</v>
      </c>
      <c r="AT222" s="194" t="s">
        <v>138</v>
      </c>
      <c r="AU222" s="194" t="s">
        <v>82</v>
      </c>
      <c r="AY222" s="17" t="s">
        <v>136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7" t="s">
        <v>78</v>
      </c>
      <c r="BK222" s="195">
        <f>ROUND(I222*H222,2)</f>
        <v>0</v>
      </c>
      <c r="BL222" s="17" t="s">
        <v>142</v>
      </c>
      <c r="BM222" s="194" t="s">
        <v>328</v>
      </c>
    </row>
    <row r="223" s="12" customFormat="1" ht="22.8" customHeight="1">
      <c r="A223" s="12"/>
      <c r="B223" s="169"/>
      <c r="C223" s="12"/>
      <c r="D223" s="170" t="s">
        <v>73</v>
      </c>
      <c r="E223" s="180" t="s">
        <v>329</v>
      </c>
      <c r="F223" s="180" t="s">
        <v>116</v>
      </c>
      <c r="G223" s="12"/>
      <c r="H223" s="12"/>
      <c r="I223" s="172"/>
      <c r="J223" s="181">
        <f>BK223</f>
        <v>0</v>
      </c>
      <c r="K223" s="12"/>
      <c r="L223" s="169"/>
      <c r="M223" s="174"/>
      <c r="N223" s="175"/>
      <c r="O223" s="175"/>
      <c r="P223" s="176">
        <f>P224</f>
        <v>0</v>
      </c>
      <c r="Q223" s="175"/>
      <c r="R223" s="176">
        <f>R224</f>
        <v>0</v>
      </c>
      <c r="S223" s="175"/>
      <c r="T223" s="177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70" t="s">
        <v>159</v>
      </c>
      <c r="AT223" s="178" t="s">
        <v>73</v>
      </c>
      <c r="AU223" s="178" t="s">
        <v>78</v>
      </c>
      <c r="AY223" s="170" t="s">
        <v>136</v>
      </c>
      <c r="BK223" s="179">
        <f>BK224</f>
        <v>0</v>
      </c>
    </row>
    <row r="224" s="2" customFormat="1" ht="16.5" customHeight="1">
      <c r="A224" s="36"/>
      <c r="B224" s="146"/>
      <c r="C224" s="182" t="s">
        <v>330</v>
      </c>
      <c r="D224" s="182" t="s">
        <v>138</v>
      </c>
      <c r="E224" s="183" t="s">
        <v>331</v>
      </c>
      <c r="F224" s="184" t="s">
        <v>332</v>
      </c>
      <c r="G224" s="185" t="s">
        <v>265</v>
      </c>
      <c r="H224" s="186">
        <v>1</v>
      </c>
      <c r="I224" s="187"/>
      <c r="J224" s="188">
        <f>ROUND(I224*H224,2)</f>
        <v>0</v>
      </c>
      <c r="K224" s="189"/>
      <c r="L224" s="37"/>
      <c r="M224" s="190" t="s">
        <v>1</v>
      </c>
      <c r="N224" s="191" t="s">
        <v>39</v>
      </c>
      <c r="O224" s="75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4" t="s">
        <v>142</v>
      </c>
      <c r="AT224" s="194" t="s">
        <v>138</v>
      </c>
      <c r="AU224" s="194" t="s">
        <v>82</v>
      </c>
      <c r="AY224" s="17" t="s">
        <v>136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7" t="s">
        <v>78</v>
      </c>
      <c r="BK224" s="195">
        <f>ROUND(I224*H224,2)</f>
        <v>0</v>
      </c>
      <c r="BL224" s="17" t="s">
        <v>142</v>
      </c>
      <c r="BM224" s="194" t="s">
        <v>333</v>
      </c>
    </row>
    <row r="225" s="12" customFormat="1" ht="22.8" customHeight="1">
      <c r="A225" s="12"/>
      <c r="B225" s="169"/>
      <c r="C225" s="12"/>
      <c r="D225" s="170" t="s">
        <v>73</v>
      </c>
      <c r="E225" s="180" t="s">
        <v>334</v>
      </c>
      <c r="F225" s="180" t="s">
        <v>87</v>
      </c>
      <c r="G225" s="12"/>
      <c r="H225" s="12"/>
      <c r="I225" s="172"/>
      <c r="J225" s="181">
        <f>BK225</f>
        <v>0</v>
      </c>
      <c r="K225" s="12"/>
      <c r="L225" s="169"/>
      <c r="M225" s="174"/>
      <c r="N225" s="175"/>
      <c r="O225" s="175"/>
      <c r="P225" s="176">
        <f>P226</f>
        <v>0</v>
      </c>
      <c r="Q225" s="175"/>
      <c r="R225" s="176">
        <f>R226</f>
        <v>0</v>
      </c>
      <c r="S225" s="175"/>
      <c r="T225" s="177">
        <f>T226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70" t="s">
        <v>159</v>
      </c>
      <c r="AT225" s="178" t="s">
        <v>73</v>
      </c>
      <c r="AU225" s="178" t="s">
        <v>78</v>
      </c>
      <c r="AY225" s="170" t="s">
        <v>136</v>
      </c>
      <c r="BK225" s="179">
        <f>BK226</f>
        <v>0</v>
      </c>
    </row>
    <row r="226" s="2" customFormat="1" ht="21.75" customHeight="1">
      <c r="A226" s="36"/>
      <c r="B226" s="146"/>
      <c r="C226" s="182" t="s">
        <v>250</v>
      </c>
      <c r="D226" s="182" t="s">
        <v>138</v>
      </c>
      <c r="E226" s="183" t="s">
        <v>335</v>
      </c>
      <c r="F226" s="184" t="s">
        <v>336</v>
      </c>
      <c r="G226" s="185" t="s">
        <v>265</v>
      </c>
      <c r="H226" s="186">
        <v>1</v>
      </c>
      <c r="I226" s="187"/>
      <c r="J226" s="188">
        <f>ROUND(I226*H226,2)</f>
        <v>0</v>
      </c>
      <c r="K226" s="189"/>
      <c r="L226" s="37"/>
      <c r="M226" s="227" t="s">
        <v>1</v>
      </c>
      <c r="N226" s="228" t="s">
        <v>39</v>
      </c>
      <c r="O226" s="229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4" t="s">
        <v>142</v>
      </c>
      <c r="AT226" s="194" t="s">
        <v>138</v>
      </c>
      <c r="AU226" s="194" t="s">
        <v>82</v>
      </c>
      <c r="AY226" s="17" t="s">
        <v>136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7" t="s">
        <v>78</v>
      </c>
      <c r="BK226" s="195">
        <f>ROUND(I226*H226,2)</f>
        <v>0</v>
      </c>
      <c r="BL226" s="17" t="s">
        <v>142</v>
      </c>
      <c r="BM226" s="194" t="s">
        <v>337</v>
      </c>
    </row>
    <row r="227" s="2" customFormat="1" ht="6.96" customHeight="1">
      <c r="A227" s="36"/>
      <c r="B227" s="58"/>
      <c r="C227" s="59"/>
      <c r="D227" s="59"/>
      <c r="E227" s="59"/>
      <c r="F227" s="59"/>
      <c r="G227" s="59"/>
      <c r="H227" s="59"/>
      <c r="I227" s="59"/>
      <c r="J227" s="59"/>
      <c r="K227" s="59"/>
      <c r="L227" s="37"/>
      <c r="M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</row>
  </sheetData>
  <autoFilter ref="C143:K226"/>
  <mergeCells count="14">
    <mergeCell ref="E7:H7"/>
    <mergeCell ref="E9:H9"/>
    <mergeCell ref="E18:H18"/>
    <mergeCell ref="E27:H27"/>
    <mergeCell ref="E85:H85"/>
    <mergeCell ref="E87:H87"/>
    <mergeCell ref="D118:F118"/>
    <mergeCell ref="D119:F119"/>
    <mergeCell ref="D120:F120"/>
    <mergeCell ref="D121:F121"/>
    <mergeCell ref="D122:F12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Bohac Michal</dc:creator>
  <cp:lastModifiedBy>Bohac Michal</cp:lastModifiedBy>
  <dcterms:created xsi:type="dcterms:W3CDTF">2025-10-09T12:02:06Z</dcterms:created>
  <dcterms:modified xsi:type="dcterms:W3CDTF">2025-10-09T12:02:20Z</dcterms:modified>
</cp:coreProperties>
</file>